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abde94fbd42513/Рабочий стол/"/>
    </mc:Choice>
  </mc:AlternateContent>
  <xr:revisionPtr revIDLastSave="3" documentId="11_DA428A3E19C8B16D6F921590192B1F4A4F0DF76E" xr6:coauthVersionLast="47" xr6:coauthVersionMax="47" xr10:uidLastSave="{2BBF8551-B67C-4F58-AEC5-11F95679B1B4}"/>
  <bookViews>
    <workbookView xWindow="-120" yWindow="-120" windowWidth="20730" windowHeight="11310" xr2:uid="{00000000-000D-0000-FFFF-FFFF00000000}"/>
  </bookViews>
  <sheets>
    <sheet name="финансовая модель CSP " sheetId="2" r:id="rId1"/>
    <sheet name="Траты для запуска CSP " sheetId="3" r:id="rId2"/>
    <sheet name="финансовая модель MSP " sheetId="6" r:id="rId3"/>
    <sheet name="Траты для запуска MSP" sheetId="8" r:id="rId4"/>
    <sheet name="Общие Ежемесячные траты по ТОО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6" i="3"/>
  <c r="G5" i="3"/>
  <c r="G4" i="3"/>
  <c r="H30" i="7"/>
  <c r="H29" i="7"/>
  <c r="H28" i="7"/>
  <c r="H22" i="7"/>
  <c r="H21" i="7"/>
  <c r="H20" i="7"/>
  <c r="H19" i="7"/>
  <c r="H23" i="7"/>
  <c r="H63" i="7"/>
  <c r="H27" i="7"/>
  <c r="H26" i="7"/>
  <c r="H25" i="7"/>
  <c r="H24" i="7"/>
  <c r="H18" i="7"/>
  <c r="H10" i="7"/>
  <c r="H7" i="7"/>
  <c r="H8" i="7"/>
  <c r="H9" i="7"/>
  <c r="H6" i="7"/>
  <c r="F28" i="8"/>
  <c r="F27" i="8"/>
  <c r="F26" i="8"/>
  <c r="F25" i="8"/>
  <c r="F20" i="8"/>
  <c r="F21" i="8"/>
  <c r="F19" i="8"/>
  <c r="F18" i="8"/>
  <c r="F17" i="8"/>
  <c r="F16" i="8"/>
  <c r="F15" i="8"/>
  <c r="F4" i="8"/>
  <c r="F5" i="8"/>
  <c r="F6" i="8"/>
  <c r="F7" i="8"/>
  <c r="F8" i="8"/>
  <c r="F9" i="8"/>
  <c r="F3" i="8"/>
  <c r="H62" i="7"/>
  <c r="H61" i="7"/>
  <c r="H60" i="7"/>
  <c r="H50" i="7"/>
  <c r="H39" i="7"/>
  <c r="H55" i="7"/>
  <c r="H54" i="7"/>
  <c r="H53" i="7"/>
  <c r="H52" i="7"/>
  <c r="H43" i="7"/>
  <c r="H45" i="7"/>
  <c r="H44" i="7"/>
  <c r="H42" i="7"/>
  <c r="H41" i="7"/>
  <c r="H40" i="7"/>
  <c r="H38" i="7"/>
  <c r="H51" i="7"/>
  <c r="H49" i="7"/>
  <c r="H48" i="7"/>
  <c r="H47" i="7"/>
  <c r="H46" i="7"/>
  <c r="E20" i="6"/>
  <c r="E19" i="6"/>
  <c r="E21" i="6" s="1"/>
  <c r="E24" i="6" s="1"/>
  <c r="D20" i="6"/>
  <c r="D19" i="6"/>
  <c r="C23" i="2"/>
  <c r="C24" i="2" s="1"/>
  <c r="C26" i="2" s="1"/>
  <c r="C27" i="2" s="1"/>
  <c r="C47" i="2"/>
  <c r="C48" i="2" s="1"/>
  <c r="C49" i="2" s="1"/>
  <c r="O40" i="2"/>
  <c r="O42" i="2" s="1"/>
  <c r="N40" i="2"/>
  <c r="N42" i="2" s="1"/>
  <c r="M40" i="2"/>
  <c r="M42" i="2" s="1"/>
  <c r="L40" i="2"/>
  <c r="K40" i="2"/>
  <c r="K42" i="2" s="1"/>
  <c r="J40" i="2"/>
  <c r="J42" i="2" s="1"/>
  <c r="I40" i="2"/>
  <c r="I42" i="2" s="1"/>
  <c r="H40" i="2"/>
  <c r="H42" i="2" s="1"/>
  <c r="G40" i="2"/>
  <c r="G42" i="2" s="1"/>
  <c r="F40" i="2"/>
  <c r="F42" i="2" s="1"/>
  <c r="E40" i="2"/>
  <c r="E42" i="2" s="1"/>
  <c r="D40" i="2"/>
  <c r="D42" i="2" s="1"/>
  <c r="O19" i="2"/>
  <c r="N19" i="2"/>
  <c r="M19" i="2"/>
  <c r="L19" i="2"/>
  <c r="K19" i="2"/>
  <c r="J19" i="2"/>
  <c r="I19" i="2"/>
  <c r="H19" i="2"/>
  <c r="G19" i="2"/>
  <c r="F19" i="2"/>
  <c r="E19" i="2"/>
  <c r="D19" i="2"/>
  <c r="F29" i="8" l="1"/>
  <c r="F22" i="8"/>
  <c r="F30" i="8" s="1"/>
  <c r="F10" i="8"/>
  <c r="D21" i="6"/>
  <c r="D24" i="6" s="1"/>
  <c r="G7" i="3"/>
  <c r="G16" i="3"/>
  <c r="G19" i="3" s="1"/>
  <c r="H32" i="7"/>
  <c r="H64" i="7"/>
  <c r="H12" i="7"/>
  <c r="H58" i="7"/>
  <c r="C25" i="2"/>
  <c r="C50" i="2"/>
  <c r="C51" i="2" s="1"/>
  <c r="L42" i="2"/>
  <c r="H67" i="7" l="1"/>
</calcChain>
</file>

<file path=xl/sharedStrings.xml><?xml version="1.0" encoding="utf-8"?>
<sst xmlns="http://schemas.openxmlformats.org/spreadsheetml/2006/main" count="185" uniqueCount="115">
  <si>
    <t>должность</t>
  </si>
  <si>
    <t>кол-во</t>
  </si>
  <si>
    <t>зп</t>
  </si>
  <si>
    <t xml:space="preserve">маркетолог </t>
  </si>
  <si>
    <t xml:space="preserve">инженер тех поддержки </t>
  </si>
  <si>
    <t xml:space="preserve">Архитектор </t>
  </si>
  <si>
    <t xml:space="preserve">БДМ MSP </t>
  </si>
  <si>
    <t xml:space="preserve">Сейлз менеджер </t>
  </si>
  <si>
    <t>итого</t>
  </si>
  <si>
    <t xml:space="preserve">Оборудование </t>
  </si>
  <si>
    <t xml:space="preserve">Серверы </t>
  </si>
  <si>
    <t xml:space="preserve">ПО (оффис, windows, AV и прочее) </t>
  </si>
  <si>
    <t xml:space="preserve">Принтер в офис </t>
  </si>
  <si>
    <t xml:space="preserve">Сетевое оборудование и NGFW 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</si>
  <si>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</si>
  <si>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</si>
  <si>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</si>
  <si>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</si>
  <si>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</si>
  <si>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</si>
  <si>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</si>
  <si>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</si>
  <si>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</si>
  <si>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</si>
  <si>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</si>
  <si>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</si>
  <si>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 xml:space="preserve">Ком директор </t>
  </si>
  <si>
    <t xml:space="preserve">кол-во компаний </t>
  </si>
  <si>
    <t xml:space="preserve">пользователи </t>
  </si>
  <si>
    <t>стоимость за 1 польз</t>
  </si>
  <si>
    <t xml:space="preserve">ежемесячный оборот </t>
  </si>
  <si>
    <t xml:space="preserve">годовой оборот </t>
  </si>
  <si>
    <t xml:space="preserve">ежемесячная прибыль </t>
  </si>
  <si>
    <t xml:space="preserve">годовая прибыль </t>
  </si>
  <si>
    <t>Разовые траты</t>
  </si>
  <si>
    <t xml:space="preserve">сейлз менеджер CSP </t>
  </si>
  <si>
    <t xml:space="preserve">Директор </t>
  </si>
  <si>
    <t xml:space="preserve">Сейлз менеджер CSP </t>
  </si>
  <si>
    <t xml:space="preserve">тариф Стандард </t>
  </si>
  <si>
    <t xml:space="preserve">тариф Премиум </t>
  </si>
  <si>
    <t>макс</t>
  </si>
  <si>
    <t>мин</t>
  </si>
  <si>
    <t xml:space="preserve">премиум </t>
  </si>
  <si>
    <t xml:space="preserve">стандард </t>
  </si>
  <si>
    <t>Запуск программы MSP на второй год работы комании по программе CSP</t>
  </si>
  <si>
    <t xml:space="preserve">Маркетолог </t>
  </si>
  <si>
    <t xml:space="preserve">Сейлз менеджер по ИБ </t>
  </si>
  <si>
    <t xml:space="preserve">Сотрудники в штате комапнии </t>
  </si>
  <si>
    <t xml:space="preserve">Ежемесячный траты компании при работающих направлениях ИБ / CSP / MSP (по итогу 2х лет) </t>
  </si>
  <si>
    <t xml:space="preserve">Инженер CSP </t>
  </si>
  <si>
    <t xml:space="preserve">Pre-sale по ИБ </t>
  </si>
  <si>
    <t xml:space="preserve">Инженер тех поддержки MSP </t>
  </si>
  <si>
    <t xml:space="preserve">SMM/Таргет </t>
  </si>
  <si>
    <t xml:space="preserve">Сейлз менеджер MSP </t>
  </si>
  <si>
    <t xml:space="preserve">Операционный менеджер </t>
  </si>
  <si>
    <t>№</t>
  </si>
  <si>
    <t xml:space="preserve">Бехгалтер </t>
  </si>
  <si>
    <t xml:space="preserve">Помощник бухгалтера </t>
  </si>
  <si>
    <t xml:space="preserve">Ежемесячный траты компании на текщий момент </t>
  </si>
  <si>
    <t xml:space="preserve">Помощник директора / офис менеджер </t>
  </si>
  <si>
    <t xml:space="preserve">Системный администратор </t>
  </si>
  <si>
    <t xml:space="preserve">Налог по ЗП </t>
  </si>
  <si>
    <t xml:space="preserve">Аренда офиса </t>
  </si>
  <si>
    <t xml:space="preserve">Канцелярия </t>
  </si>
  <si>
    <t xml:space="preserve">CRM система </t>
  </si>
  <si>
    <t xml:space="preserve">Руководитель отдела продаж </t>
  </si>
  <si>
    <t>Переферия (монитор, клавиатура, мышки)</t>
  </si>
  <si>
    <t>ноутбуки</t>
  </si>
  <si>
    <t xml:space="preserve">Ежемесячные траты по ЗП </t>
  </si>
  <si>
    <t xml:space="preserve">бухгалтер (аутсорсинг) </t>
  </si>
  <si>
    <t>CRM система</t>
  </si>
  <si>
    <t xml:space="preserve">Наименование </t>
  </si>
  <si>
    <t xml:space="preserve">кол-во </t>
  </si>
  <si>
    <t xml:space="preserve">цена </t>
  </si>
  <si>
    <t xml:space="preserve">сумма </t>
  </si>
  <si>
    <t>зп директора</t>
  </si>
  <si>
    <t xml:space="preserve">хостинг сайта </t>
  </si>
  <si>
    <t xml:space="preserve">корп связь </t>
  </si>
  <si>
    <t xml:space="preserve">Ежемесячный траты компании при работающих направлениях ИБ / CSP </t>
  </si>
  <si>
    <t xml:space="preserve">комерчиский директор </t>
  </si>
  <si>
    <t xml:space="preserve">Отдел продаж </t>
  </si>
  <si>
    <t>прочие расходы</t>
  </si>
  <si>
    <t xml:space="preserve">Итого: </t>
  </si>
  <si>
    <t xml:space="preserve">аренда офиса </t>
  </si>
  <si>
    <t>Итого</t>
  </si>
  <si>
    <t xml:space="preserve">налог по зп </t>
  </si>
  <si>
    <t xml:space="preserve">канцелярия </t>
  </si>
  <si>
    <t>Финансовая модель проджажи Microsoft Office 365 на ежемесячной основе. Сегмент B2B.</t>
  </si>
  <si>
    <t xml:space="preserve">Ежемесячно оплачивается необходимое количество лицезий, согласно общего парка ПК в компании. </t>
  </si>
  <si>
    <t xml:space="preserve">Рассмотрим 2 варианта развития направления CSP (табл. 1 и табл. 2)  </t>
  </si>
  <si>
    <t>Таблица 1: Когда мы приводим в компанию только одного нового клиента каждый месяц</t>
  </si>
  <si>
    <t xml:space="preserve">Таблица 2: Когда мы приводим в компанию в среднем 1,6 новых клиентов каждый месяц. </t>
  </si>
  <si>
    <t>К концу второго года 12+12 клиентов мес оборот 9к. Оборот за год – 90к.</t>
  </si>
  <si>
    <t xml:space="preserve">Таблица 1 (минимальный вариант) </t>
  </si>
  <si>
    <t>Таблица 2 (Реальный вариант)</t>
  </si>
  <si>
    <t xml:space="preserve">итого в конце 3го года работы </t>
  </si>
  <si>
    <t>Отдельный депортамент из 6-7 человек способен одновременно привлечь и обсулживать до 150 клиентов.</t>
  </si>
  <si>
    <t xml:space="preserve">Программа MSP предоставляет возможность арендовывать серверные мощности, пространство для тестирования, напсиания приложений и т.д., </t>
  </si>
  <si>
    <t>с оказанием технического сопровождения со стороны поставщика.</t>
  </si>
  <si>
    <t xml:space="preserve">С момента запуска проекта и через 24 месяца планируется привлечь 150 активных клиентов, которые будут потреблять сервисы на 190к$ ежемесячно </t>
  </si>
  <si>
    <t>Финансовая модель проджажи облачных сервисов Microsoft на ежемесячной основе двух типов: Стандарт и Премиум. Сегмент B2B.</t>
  </si>
  <si>
    <t>Один клиент Стандартного тарифа может потреблять ресурсов до $1-2К, а Премиального тарифа до $5-10К в месяц.</t>
  </si>
  <si>
    <t xml:space="preserve">ежемесячные расходы компании </t>
  </si>
  <si>
    <t xml:space="preserve">Итого </t>
  </si>
  <si>
    <t xml:space="preserve">инженер CSP </t>
  </si>
  <si>
    <t xml:space="preserve">коммерчиский директор </t>
  </si>
  <si>
    <t xml:space="preserve">смартфон для сейлз менеджера </t>
  </si>
  <si>
    <t>К концу года месячный оборот составит $7.2k. Оборот за год – $45к.</t>
  </si>
  <si>
    <t>К концу второго года 20+40 клиентов мес оборот $21.6к. Оборот за год – $260к.</t>
  </si>
  <si>
    <t xml:space="preserve">К концу третьего года 20+40+60 клиентов с мес оборот $43,2к. Оборот за год – $519к. А годовая прибыль при средней марже в 15% составит $78к. </t>
  </si>
  <si>
    <t>Представим что к концу первого года мы нашли 20 (1.6 в месяц) клиентов, с среднем по 30 пользователей Office 365 с ценой в 12$</t>
  </si>
  <si>
    <t>Представим что к концу первого года мы нашли 12 (1 в месяц) клиентов, в среднем по 30 пользователей Office 365 с ценой в 12$</t>
  </si>
  <si>
    <t>К концу года месячный оборот составит 4.3k. Оборот за год – 28к.</t>
  </si>
  <si>
    <t>К концу третьего года 12+12+12 клиентов с мес оборот 13.5к. Оборот за год – 155к. А годовая прибыль при средней марже в 15% составит 23,3к</t>
  </si>
  <si>
    <t>Дополнительно будут предоставляться консалтинговые услуги имеющегося инженера в штате для оказания 1й линии тех поддержки клиента - от 5 000тг. Чел./час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</si>
</sst>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₸&quot;"/>
    <numFmt numFmtId="165" formatCode="[$$-409]#,##0.00"/>
    <numFmt numFmtId="166" formatCode="_-[$$-409]* #,##0.00_ ;_-[$$-409]* \-#,##0.00\ ;_-[$$-409]* &quot;-&quot;??_ ;_-@_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2" fontId="0" fillId="0" borderId="2" xfId="0" applyNumberFormat="1" applyBorder="1"/>
    <xf numFmtId="0" fontId="0" fillId="0" borderId="0" xfId="0" applyBorder="1"/>
    <xf numFmtId="166" fontId="0" fillId="0" borderId="0" xfId="0" applyNumberFormat="1" applyBorder="1"/>
    <xf numFmtId="166" fontId="0" fillId="0" borderId="0" xfId="0" applyNumberFormat="1"/>
    <xf numFmtId="165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4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1" fillId="0" borderId="1" xfId="0" applyNumberFormat="1" applyFont="1" applyBorder="1"/>
    <xf numFmtId="0" fontId="0" fillId="0" borderId="0" xfId="0" applyBorder="1" applyAlignment="1">
      <alignment vertical="center" wrapText="1"/>
    </xf>
    <xf numFmtId="0" fontId="0" fillId="0" borderId="8" xfId="0" applyBorder="1"/>
    <xf numFmtId="0" fontId="0" fillId="0" borderId="8" xfId="0" applyFill="1" applyBorder="1"/>
    <xf numFmtId="165" fontId="0" fillId="0" borderId="8" xfId="0" applyNumberFormat="1" applyBorder="1"/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6" fontId="0" fillId="0" borderId="8" xfId="0" applyNumberFormat="1" applyBorder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vertical="center"/>
    </xf>
    <xf numFmtId="2" fontId="0" fillId="0" borderId="8" xfId="0" applyNumberFormat="1" applyBorder="1"/>
    <xf numFmtId="164" fontId="0" fillId="0" borderId="8" xfId="0" applyNumberFormat="1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80"/>
  <sheetViews>
    <sheetView tabSelected="1" topLeftCell="A34" workbookViewId="0">
      <selection activeCell="G27" sqref="G27"/>
    </sheetView>
  </sheetViews>
  <sheetFormatPr defaultRowHeight="15" x14ac:dyDescent="0.25"/>
  <cols>
    <col min="2" max="2" width="23.7109375" bestFit="1" customWidth="1"/>
    <col min="3" max="3" width="12.7109375" customWidth="1"/>
    <col min="4" max="4" width="10" bestFit="1" customWidth="1"/>
    <col min="5" max="6" width="10.140625" bestFit="1" customWidth="1"/>
    <col min="7" max="14" width="11" bestFit="1" customWidth="1"/>
    <col min="15" max="15" width="12.28515625" bestFit="1" customWidth="1"/>
    <col min="17" max="17" width="11.28515625" bestFit="1" customWidth="1"/>
    <col min="19" max="19" width="12.42578125" bestFit="1" customWidth="1"/>
  </cols>
  <sheetData>
    <row r="2" spans="2:19" x14ac:dyDescent="0.25">
      <c r="B2" t="s">
        <v>87</v>
      </c>
    </row>
    <row r="3" spans="2:19" x14ac:dyDescent="0.25">
      <c r="B3" t="s">
        <v>88</v>
      </c>
    </row>
    <row r="4" spans="2:19" x14ac:dyDescent="0.25">
      <c r="B4" t="s">
        <v>89</v>
      </c>
    </row>
    <row r="5" spans="2:19" x14ac:dyDescent="0.25">
      <c r="B5" t="s">
        <v>90</v>
      </c>
    </row>
    <row r="6" spans="2:19" x14ac:dyDescent="0.25">
      <c r="B6" t="s">
        <v>91</v>
      </c>
    </row>
    <row r="7" spans="2:19" s="54" customFormat="1" ht="15.75" thickBot="1" x14ac:dyDescent="0.3"/>
    <row r="9" spans="2:19" x14ac:dyDescent="0.25">
      <c r="B9" s="5" t="s">
        <v>93</v>
      </c>
    </row>
    <row r="10" spans="2:19" x14ac:dyDescent="0.25">
      <c r="B10" t="s">
        <v>111</v>
      </c>
    </row>
    <row r="11" spans="2:19" x14ac:dyDescent="0.25">
      <c r="B11" t="s">
        <v>112</v>
      </c>
    </row>
    <row r="12" spans="2:19" x14ac:dyDescent="0.25">
      <c r="B12" t="s">
        <v>92</v>
      </c>
    </row>
    <row r="13" spans="2:19" x14ac:dyDescent="0.25">
      <c r="B13" t="s">
        <v>113</v>
      </c>
    </row>
    <row r="14" spans="2:19" x14ac:dyDescent="0.25">
      <c r="D14" s="5"/>
    </row>
    <row r="15" spans="2:19" x14ac:dyDescent="0.25">
      <c r="D15" s="6" t="s">
        <v>14</v>
      </c>
      <c r="E15" s="6" t="s">
        <v>15</v>
      </c>
      <c r="F15" s="6" t="s">
        <v>16</v>
      </c>
      <c r="G15" s="6" t="s">
        <v>17</v>
      </c>
      <c r="H15" s="6" t="s">
        <v>18</v>
      </c>
      <c r="I15" s="6" t="s">
        <v>19</v>
      </c>
      <c r="J15" s="6" t="s">
        <v>20</v>
      </c>
      <c r="K15" s="6" t="s">
        <v>21</v>
      </c>
      <c r="L15" s="6" t="s">
        <v>22</v>
      </c>
      <c r="M15" s="6" t="s">
        <v>23</v>
      </c>
      <c r="N15" s="6" t="s">
        <v>24</v>
      </c>
      <c r="O15" s="6" t="s">
        <v>25</v>
      </c>
      <c r="Q15" s="5"/>
      <c r="S15" s="5"/>
    </row>
    <row r="16" spans="2:19" x14ac:dyDescent="0.25">
      <c r="B16" t="s">
        <v>27</v>
      </c>
      <c r="D16" s="12">
        <v>1</v>
      </c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8</v>
      </c>
      <c r="L16" s="12">
        <v>9</v>
      </c>
      <c r="M16" s="12">
        <v>10</v>
      </c>
      <c r="N16" s="12">
        <v>11</v>
      </c>
      <c r="O16" s="12">
        <v>12</v>
      </c>
      <c r="Q16" s="3"/>
      <c r="S16" s="3"/>
    </row>
    <row r="17" spans="2:19" x14ac:dyDescent="0.25">
      <c r="B17" t="s">
        <v>28</v>
      </c>
      <c r="C17" s="3">
        <v>30</v>
      </c>
      <c r="D17" s="8">
        <v>30</v>
      </c>
      <c r="E17" s="8">
        <v>60</v>
      </c>
      <c r="F17" s="8">
        <v>90</v>
      </c>
      <c r="G17" s="8">
        <v>120</v>
      </c>
      <c r="H17" s="8">
        <v>150</v>
      </c>
      <c r="I17" s="8">
        <v>180</v>
      </c>
      <c r="J17" s="8">
        <v>210</v>
      </c>
      <c r="K17" s="8">
        <v>240</v>
      </c>
      <c r="L17" s="8">
        <v>270</v>
      </c>
      <c r="M17" s="8">
        <v>300</v>
      </c>
      <c r="N17" s="8">
        <v>330</v>
      </c>
      <c r="O17" s="8">
        <v>360</v>
      </c>
    </row>
    <row r="18" spans="2:19" ht="30" x14ac:dyDescent="0.25">
      <c r="C18" s="26" t="s">
        <v>29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9" x14ac:dyDescent="0.25">
      <c r="B19" s="16" t="s">
        <v>30</v>
      </c>
      <c r="C19" s="14">
        <v>12</v>
      </c>
      <c r="D19" s="10">
        <f>D17*C19</f>
        <v>360</v>
      </c>
      <c r="E19" s="10">
        <f>E17*C19</f>
        <v>720</v>
      </c>
      <c r="F19" s="10">
        <f>F17*C19</f>
        <v>1080</v>
      </c>
      <c r="G19" s="10">
        <f>G17*C19</f>
        <v>1440</v>
      </c>
      <c r="H19" s="10">
        <f>H17*C19</f>
        <v>1800</v>
      </c>
      <c r="I19" s="10">
        <f>I17*C19</f>
        <v>2160</v>
      </c>
      <c r="J19" s="10">
        <f>J17*C19</f>
        <v>2520</v>
      </c>
      <c r="K19" s="10">
        <f>K17*C19</f>
        <v>2880</v>
      </c>
      <c r="L19" s="10">
        <f>L17*C19</f>
        <v>3240</v>
      </c>
      <c r="M19" s="10">
        <f>M17*C19</f>
        <v>3600</v>
      </c>
      <c r="N19" s="10">
        <f>N17*C19</f>
        <v>3960</v>
      </c>
      <c r="O19" s="10">
        <f>O17*C19</f>
        <v>4320</v>
      </c>
    </row>
    <row r="20" spans="2:19" x14ac:dyDescent="0.25"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9" x14ac:dyDescent="0.25">
      <c r="B21" s="68" t="s">
        <v>95</v>
      </c>
      <c r="C21" s="6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9" x14ac:dyDescent="0.25">
      <c r="B22" s="7" t="s">
        <v>27</v>
      </c>
      <c r="C22" s="8">
        <v>36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2:19" x14ac:dyDescent="0.25">
      <c r="B23" s="7" t="s">
        <v>28</v>
      </c>
      <c r="C23" s="8">
        <f>C22*30</f>
        <v>1080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2:19" x14ac:dyDescent="0.25">
      <c r="B24" s="7" t="s">
        <v>30</v>
      </c>
      <c r="C24" s="10">
        <f>C23*C19</f>
        <v>12960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2:19" x14ac:dyDescent="0.25">
      <c r="B25" s="30" t="s">
        <v>32</v>
      </c>
      <c r="C25" s="10">
        <f>(C24*1.15)-C24</f>
        <v>1943.9999999999982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9" x14ac:dyDescent="0.25">
      <c r="B26" s="30" t="s">
        <v>31</v>
      </c>
      <c r="C26" s="10">
        <f>C24*12</f>
        <v>155520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9" x14ac:dyDescent="0.25">
      <c r="B27" s="30" t="s">
        <v>33</v>
      </c>
      <c r="C27" s="10">
        <f>(C26*1.15)-C26</f>
        <v>23328</v>
      </c>
    </row>
    <row r="28" spans="2:19" x14ac:dyDescent="0.25">
      <c r="B28" s="25"/>
      <c r="C28" s="24"/>
    </row>
    <row r="29" spans="2:19" s="54" customFormat="1" ht="15.75" thickBot="1" x14ac:dyDescent="0.3">
      <c r="B29" s="55" t="s">
        <v>114</v>
      </c>
      <c r="C29" s="56"/>
    </row>
    <row r="30" spans="2:19" x14ac:dyDescent="0.25">
      <c r="B30" s="25"/>
      <c r="C30" s="24"/>
    </row>
    <row r="32" spans="2:19" x14ac:dyDescent="0.25">
      <c r="B32" s="5" t="s">
        <v>94</v>
      </c>
      <c r="S32" s="5"/>
    </row>
    <row r="33" spans="2:20" x14ac:dyDescent="0.25">
      <c r="B33" t="s">
        <v>110</v>
      </c>
      <c r="S33" s="5"/>
    </row>
    <row r="34" spans="2:20" x14ac:dyDescent="0.25">
      <c r="B34" t="s">
        <v>107</v>
      </c>
      <c r="S34" s="5"/>
    </row>
    <row r="35" spans="2:20" x14ac:dyDescent="0.25">
      <c r="B35" t="s">
        <v>108</v>
      </c>
      <c r="S35" s="5"/>
    </row>
    <row r="36" spans="2:20" x14ac:dyDescent="0.25">
      <c r="B36" t="s">
        <v>109</v>
      </c>
      <c r="S36" s="5"/>
    </row>
    <row r="37" spans="2:20" x14ac:dyDescent="0.25">
      <c r="S37" s="3"/>
    </row>
    <row r="38" spans="2:20" x14ac:dyDescent="0.25">
      <c r="D38" s="6" t="s">
        <v>14</v>
      </c>
      <c r="E38" s="6" t="s">
        <v>15</v>
      </c>
      <c r="F38" s="6" t="s">
        <v>16</v>
      </c>
      <c r="G38" s="6" t="s">
        <v>17</v>
      </c>
      <c r="H38" s="6" t="s">
        <v>18</v>
      </c>
      <c r="I38" s="6" t="s">
        <v>19</v>
      </c>
      <c r="J38" s="6" t="s">
        <v>20</v>
      </c>
      <c r="K38" s="6" t="s">
        <v>21</v>
      </c>
      <c r="L38" s="6" t="s">
        <v>22</v>
      </c>
      <c r="M38" s="6" t="s">
        <v>23</v>
      </c>
      <c r="N38" s="6" t="s">
        <v>24</v>
      </c>
      <c r="O38" s="6" t="s">
        <v>25</v>
      </c>
      <c r="Q38" s="5"/>
    </row>
    <row r="39" spans="2:20" x14ac:dyDescent="0.25">
      <c r="B39" t="s">
        <v>27</v>
      </c>
      <c r="D39" s="12">
        <v>1</v>
      </c>
      <c r="E39" s="12">
        <v>2</v>
      </c>
      <c r="F39" s="12">
        <v>4</v>
      </c>
      <c r="G39" s="12">
        <v>5</v>
      </c>
      <c r="H39" s="12">
        <v>7</v>
      </c>
      <c r="I39" s="12">
        <v>11</v>
      </c>
      <c r="J39" s="12">
        <v>12</v>
      </c>
      <c r="K39" s="12">
        <v>14</v>
      </c>
      <c r="L39" s="12">
        <v>15</v>
      </c>
      <c r="M39" s="12">
        <v>17</v>
      </c>
      <c r="N39" s="12">
        <v>19</v>
      </c>
      <c r="O39" s="12">
        <v>20</v>
      </c>
      <c r="Q39" s="3"/>
    </row>
    <row r="40" spans="2:20" x14ac:dyDescent="0.25">
      <c r="B40" t="s">
        <v>28</v>
      </c>
      <c r="C40" s="3">
        <v>30</v>
      </c>
      <c r="D40" s="8">
        <f>D39*C40</f>
        <v>30</v>
      </c>
      <c r="E40" s="8">
        <f>C40*E39</f>
        <v>60</v>
      </c>
      <c r="F40" s="8">
        <f>C40*F39</f>
        <v>120</v>
      </c>
      <c r="G40" s="8">
        <f>C40*G39</f>
        <v>150</v>
      </c>
      <c r="H40" s="8">
        <f>H39*C40</f>
        <v>210</v>
      </c>
      <c r="I40" s="8">
        <f>I39*C40</f>
        <v>330</v>
      </c>
      <c r="J40" s="8">
        <f>J39*C40</f>
        <v>360</v>
      </c>
      <c r="K40" s="8">
        <f>K39*C40</f>
        <v>420</v>
      </c>
      <c r="L40" s="8">
        <f>L39*C40</f>
        <v>450</v>
      </c>
      <c r="M40" s="8">
        <f>M39*C40</f>
        <v>510</v>
      </c>
      <c r="N40" s="8">
        <f>N39*C40</f>
        <v>570</v>
      </c>
      <c r="O40" s="8">
        <f>O39*C40</f>
        <v>600</v>
      </c>
    </row>
    <row r="41" spans="2:20" ht="30" x14ac:dyDescent="0.25">
      <c r="C41" s="26" t="s">
        <v>29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2:20" x14ac:dyDescent="0.25">
      <c r="B42" s="16" t="s">
        <v>30</v>
      </c>
      <c r="C42" s="14">
        <v>12</v>
      </c>
      <c r="D42" s="11">
        <f>D40*C42</f>
        <v>360</v>
      </c>
      <c r="E42" s="11">
        <f>E40*C42</f>
        <v>720</v>
      </c>
      <c r="F42" s="11">
        <f>F40*C42</f>
        <v>1440</v>
      </c>
      <c r="G42" s="11">
        <f>G40*C42</f>
        <v>1800</v>
      </c>
      <c r="H42" s="11">
        <f>H40*C42</f>
        <v>2520</v>
      </c>
      <c r="I42" s="11">
        <f>I40*C42</f>
        <v>3960</v>
      </c>
      <c r="J42" s="11">
        <f>J40*C42</f>
        <v>4320</v>
      </c>
      <c r="K42" s="11">
        <f>K40*C42</f>
        <v>5040</v>
      </c>
      <c r="L42" s="11">
        <f>L40*C42</f>
        <v>5400</v>
      </c>
      <c r="M42" s="11">
        <f>M40*C42</f>
        <v>6120</v>
      </c>
      <c r="N42" s="11">
        <f>N40*C42</f>
        <v>6840</v>
      </c>
      <c r="O42" s="11">
        <f>O40*C42</f>
        <v>7200</v>
      </c>
      <c r="R42" s="16"/>
      <c r="S42" s="16"/>
      <c r="T42" s="16"/>
    </row>
    <row r="43" spans="2:20" x14ac:dyDescent="0.25">
      <c r="R43" s="16"/>
      <c r="S43" s="16"/>
      <c r="T43" s="16"/>
    </row>
    <row r="44" spans="2:20" x14ac:dyDescent="0.25">
      <c r="D44" s="27"/>
      <c r="H44" s="27"/>
      <c r="I44" s="27"/>
      <c r="J44" s="27"/>
      <c r="K44" s="27"/>
      <c r="L44" s="27"/>
      <c r="M44" s="27"/>
      <c r="N44" s="27"/>
      <c r="O44" s="27"/>
      <c r="P44" s="16"/>
      <c r="Q44" s="16"/>
      <c r="R44" s="16"/>
      <c r="S44" s="16"/>
      <c r="T44" s="16"/>
    </row>
    <row r="45" spans="2:20" x14ac:dyDescent="0.25">
      <c r="B45" s="69" t="s">
        <v>95</v>
      </c>
      <c r="C45" s="70"/>
      <c r="D45" s="20"/>
      <c r="E45" s="16"/>
      <c r="F45" s="27"/>
      <c r="G45" s="2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2:20" x14ac:dyDescent="0.25">
      <c r="B46" s="7" t="s">
        <v>27</v>
      </c>
      <c r="C46" s="8">
        <v>120</v>
      </c>
      <c r="D46" s="23"/>
      <c r="E46" s="21"/>
      <c r="F46" s="28"/>
      <c r="G46" s="23"/>
      <c r="H46" s="23"/>
      <c r="I46" s="17"/>
      <c r="J46" s="21"/>
      <c r="K46" s="21"/>
      <c r="L46" s="21"/>
      <c r="M46" s="21"/>
      <c r="N46" s="21"/>
      <c r="O46" s="21"/>
      <c r="P46" s="16"/>
      <c r="Q46" s="16"/>
      <c r="R46" s="16"/>
      <c r="S46" s="16"/>
      <c r="T46" s="16"/>
    </row>
    <row r="47" spans="2:20" x14ac:dyDescent="0.25">
      <c r="B47" s="7" t="s">
        <v>28</v>
      </c>
      <c r="C47" s="8">
        <f>C46*30</f>
        <v>3600</v>
      </c>
      <c r="D47" s="22"/>
      <c r="E47" s="21"/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16"/>
      <c r="Q47" s="16"/>
      <c r="R47" s="16"/>
      <c r="S47" s="24"/>
      <c r="T47" s="16"/>
    </row>
    <row r="48" spans="2:20" x14ac:dyDescent="0.25">
      <c r="B48" s="7" t="s">
        <v>30</v>
      </c>
      <c r="C48" s="10">
        <f>C47*C42</f>
        <v>43200</v>
      </c>
      <c r="D48" s="24"/>
      <c r="E48" s="21"/>
      <c r="F48" s="2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 x14ac:dyDescent="0.25">
      <c r="B49" s="30" t="s">
        <v>32</v>
      </c>
      <c r="C49" s="10">
        <f>(C48*1.15)-C48</f>
        <v>6479.9999999999927</v>
      </c>
      <c r="D49" s="17"/>
      <c r="E49" s="21"/>
      <c r="F49" s="28"/>
      <c r="G49" s="17"/>
      <c r="H49" s="17"/>
      <c r="I49" s="17"/>
      <c r="J49" s="17"/>
      <c r="K49" s="17"/>
      <c r="L49" s="17"/>
      <c r="M49" s="17"/>
      <c r="N49" s="17"/>
      <c r="O49" s="17"/>
      <c r="P49" s="16"/>
      <c r="Q49" s="24"/>
      <c r="R49" s="16"/>
      <c r="S49" s="24"/>
      <c r="T49" s="16"/>
    </row>
    <row r="50" spans="2:20" x14ac:dyDescent="0.25">
      <c r="B50" s="30" t="s">
        <v>31</v>
      </c>
      <c r="C50" s="10">
        <f>C48*12</f>
        <v>518400</v>
      </c>
      <c r="D50" s="17"/>
      <c r="E50" s="21"/>
      <c r="F50" s="28"/>
      <c r="G50" s="17"/>
      <c r="H50" s="17"/>
      <c r="I50" s="17"/>
      <c r="J50" s="17"/>
      <c r="K50" s="17"/>
      <c r="L50" s="17"/>
      <c r="M50" s="17"/>
      <c r="N50" s="17"/>
      <c r="O50" s="17"/>
      <c r="P50" s="16"/>
      <c r="Q50" s="16"/>
      <c r="R50" s="16"/>
      <c r="S50" s="16"/>
      <c r="T50" s="16"/>
    </row>
    <row r="51" spans="2:20" x14ac:dyDescent="0.25">
      <c r="B51" s="30" t="s">
        <v>33</v>
      </c>
      <c r="C51" s="10">
        <f>(C50*1.15)-C50</f>
        <v>77760</v>
      </c>
      <c r="D51" s="17"/>
      <c r="E51" s="21"/>
      <c r="F51" s="29"/>
      <c r="G51" s="17"/>
      <c r="H51" s="17"/>
      <c r="I51" s="17"/>
      <c r="J51" s="17"/>
      <c r="K51" s="17"/>
      <c r="L51" s="17"/>
      <c r="M51" s="17"/>
      <c r="N51" s="17"/>
      <c r="O51" s="17"/>
      <c r="P51" s="16"/>
      <c r="Q51" s="24"/>
      <c r="R51" s="16"/>
      <c r="S51" s="24"/>
      <c r="T51" s="16"/>
    </row>
    <row r="52" spans="2:20" x14ac:dyDescent="0.25">
      <c r="B52" s="25"/>
      <c r="C52" s="24"/>
      <c r="D52" s="17"/>
      <c r="E52" s="21"/>
      <c r="F52" s="29"/>
      <c r="G52" s="17"/>
      <c r="H52" s="17"/>
      <c r="I52" s="17"/>
      <c r="J52" s="17"/>
      <c r="K52" s="17"/>
      <c r="L52" s="17"/>
      <c r="M52" s="17"/>
      <c r="N52" s="17"/>
      <c r="O52" s="17"/>
      <c r="P52" s="16"/>
      <c r="Q52" s="24"/>
      <c r="R52" s="16"/>
      <c r="S52" s="24"/>
      <c r="T52" s="16"/>
    </row>
    <row r="53" spans="2:20" s="54" customFormat="1" ht="15.75" thickBot="1" x14ac:dyDescent="0.3">
      <c r="B53" s="55" t="s">
        <v>114</v>
      </c>
      <c r="C53" s="56"/>
      <c r="E53" s="57"/>
      <c r="F53" s="58"/>
      <c r="J53" s="59"/>
      <c r="K53" s="59"/>
      <c r="L53" s="59"/>
      <c r="M53" s="59"/>
      <c r="N53" s="59"/>
      <c r="O53" s="59"/>
      <c r="S53" s="56"/>
    </row>
    <row r="54" spans="2:20" x14ac:dyDescent="0.25">
      <c r="C54" s="19"/>
      <c r="D54" s="17"/>
      <c r="E54" s="21"/>
      <c r="F54" s="28"/>
      <c r="G54" s="17"/>
      <c r="H54" s="17"/>
      <c r="I54" s="17"/>
      <c r="J54" s="17"/>
      <c r="K54" s="17"/>
      <c r="L54" s="17"/>
      <c r="M54" s="17"/>
      <c r="N54" s="17"/>
      <c r="O54" s="17"/>
      <c r="P54" s="16"/>
      <c r="Q54" s="24"/>
    </row>
    <row r="55" spans="2:20" x14ac:dyDescent="0.25">
      <c r="D55" s="16"/>
      <c r="E55" s="21"/>
      <c r="F55" s="2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20" x14ac:dyDescent="0.25">
      <c r="E56" s="21"/>
      <c r="F56" s="28"/>
      <c r="O56" s="18"/>
    </row>
    <row r="57" spans="2:20" x14ac:dyDescent="0.25">
      <c r="E57" s="21"/>
      <c r="F57" s="28"/>
    </row>
    <row r="58" spans="2:20" x14ac:dyDescent="0.25">
      <c r="E58" s="21"/>
      <c r="F58" s="29"/>
    </row>
    <row r="59" spans="2:20" x14ac:dyDescent="0.25">
      <c r="E59" s="21"/>
      <c r="F59" s="28"/>
    </row>
    <row r="60" spans="2:20" x14ac:dyDescent="0.25">
      <c r="E60" s="21"/>
      <c r="F60" s="28"/>
    </row>
    <row r="61" spans="2:20" x14ac:dyDescent="0.25">
      <c r="E61" s="21"/>
      <c r="F61" s="29"/>
    </row>
    <row r="62" spans="2:20" x14ac:dyDescent="0.25">
      <c r="E62" s="21"/>
      <c r="F62" s="28"/>
    </row>
    <row r="63" spans="2:20" x14ac:dyDescent="0.25">
      <c r="E63" s="21"/>
      <c r="F63" s="28"/>
    </row>
    <row r="64" spans="2:20" x14ac:dyDescent="0.25">
      <c r="E64" s="21"/>
      <c r="F64" s="29"/>
    </row>
    <row r="65" spans="5:6" x14ac:dyDescent="0.25">
      <c r="E65" s="21"/>
      <c r="F65" s="28"/>
    </row>
    <row r="66" spans="5:6" x14ac:dyDescent="0.25">
      <c r="E66" s="21"/>
      <c r="F66" s="28"/>
    </row>
    <row r="67" spans="5:6" x14ac:dyDescent="0.25">
      <c r="E67" s="21"/>
      <c r="F67" s="29"/>
    </row>
    <row r="68" spans="5:6" x14ac:dyDescent="0.25">
      <c r="E68" s="21"/>
      <c r="F68" s="28"/>
    </row>
    <row r="69" spans="5:6" x14ac:dyDescent="0.25">
      <c r="E69" s="21"/>
      <c r="F69" s="28"/>
    </row>
    <row r="70" spans="5:6" x14ac:dyDescent="0.25">
      <c r="E70" s="21"/>
      <c r="F70" s="29"/>
    </row>
    <row r="71" spans="5:6" x14ac:dyDescent="0.25">
      <c r="E71" s="21"/>
      <c r="F71" s="28"/>
    </row>
    <row r="72" spans="5:6" x14ac:dyDescent="0.25">
      <c r="E72" s="21"/>
      <c r="F72" s="28"/>
    </row>
    <row r="73" spans="5:6" x14ac:dyDescent="0.25">
      <c r="E73" s="21"/>
      <c r="F73" s="29"/>
    </row>
    <row r="74" spans="5:6" x14ac:dyDescent="0.25">
      <c r="E74" s="21"/>
      <c r="F74" s="29"/>
    </row>
    <row r="75" spans="5:6" x14ac:dyDescent="0.25">
      <c r="E75" s="21"/>
      <c r="F75" s="28"/>
    </row>
    <row r="76" spans="5:6" x14ac:dyDescent="0.25">
      <c r="E76" s="21"/>
      <c r="F76" s="28"/>
    </row>
    <row r="77" spans="5:6" x14ac:dyDescent="0.25">
      <c r="E77" s="21"/>
      <c r="F77" s="29"/>
    </row>
    <row r="78" spans="5:6" x14ac:dyDescent="0.25">
      <c r="E78" s="21"/>
      <c r="F78" s="28"/>
    </row>
    <row r="79" spans="5:6" x14ac:dyDescent="0.25">
      <c r="E79" s="21"/>
      <c r="F79" s="28"/>
    </row>
    <row r="80" spans="5:6" x14ac:dyDescent="0.25">
      <c r="E80" s="21"/>
      <c r="F80" s="29"/>
    </row>
  </sheetData>
  <mergeCells count="2">
    <mergeCell ref="B21:C21"/>
    <mergeCell ref="B45:C4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32"/>
  <sheetViews>
    <sheetView workbookViewId="0">
      <selection activeCell="E24" sqref="E24"/>
    </sheetView>
  </sheetViews>
  <sheetFormatPr defaultRowHeight="15" x14ac:dyDescent="0.25"/>
  <cols>
    <col min="2" max="2" width="3.28515625" bestFit="1" customWidth="1"/>
    <col min="3" max="3" width="13.7109375" customWidth="1"/>
    <col min="4" max="4" width="26.7109375" bestFit="1" customWidth="1"/>
    <col min="5" max="5" width="13.140625" bestFit="1" customWidth="1"/>
    <col min="6" max="6" width="14.140625" bestFit="1" customWidth="1"/>
    <col min="7" max="7" width="13.140625" bestFit="1" customWidth="1"/>
    <col min="8" max="8" width="14.85546875" bestFit="1" customWidth="1"/>
  </cols>
  <sheetData>
    <row r="3" spans="2:11" x14ac:dyDescent="0.25">
      <c r="B3" s="12" t="s">
        <v>55</v>
      </c>
      <c r="C3" s="12"/>
      <c r="D3" s="12" t="s">
        <v>71</v>
      </c>
      <c r="E3" s="12" t="s">
        <v>72</v>
      </c>
      <c r="F3" s="12" t="s">
        <v>73</v>
      </c>
      <c r="G3" s="12" t="s">
        <v>74</v>
      </c>
      <c r="H3" s="16"/>
      <c r="I3" s="16"/>
      <c r="J3" s="16"/>
      <c r="K3" s="16"/>
    </row>
    <row r="4" spans="2:11" x14ac:dyDescent="0.25">
      <c r="B4" s="6">
        <v>1</v>
      </c>
      <c r="C4" s="71" t="s">
        <v>68</v>
      </c>
      <c r="D4" s="7" t="s">
        <v>105</v>
      </c>
      <c r="E4" s="8">
        <v>1</v>
      </c>
      <c r="F4" s="9">
        <v>500000</v>
      </c>
      <c r="G4" s="9">
        <f>F4*E4</f>
        <v>500000</v>
      </c>
      <c r="H4" s="16"/>
      <c r="I4" s="16"/>
      <c r="J4" s="16"/>
      <c r="K4" s="16"/>
    </row>
    <row r="5" spans="2:11" x14ac:dyDescent="0.25">
      <c r="B5" s="6">
        <v>3</v>
      </c>
      <c r="C5" s="72"/>
      <c r="D5" s="7" t="s">
        <v>35</v>
      </c>
      <c r="E5" s="8">
        <v>1</v>
      </c>
      <c r="F5" s="9">
        <v>300000</v>
      </c>
      <c r="G5" s="9">
        <f>F5*E5</f>
        <v>300000</v>
      </c>
      <c r="H5" s="16"/>
      <c r="I5" s="16"/>
      <c r="J5" s="16"/>
      <c r="K5" s="16"/>
    </row>
    <row r="6" spans="2:11" x14ac:dyDescent="0.25">
      <c r="B6" s="41">
        <v>4</v>
      </c>
      <c r="C6" s="73"/>
      <c r="D6" s="7" t="s">
        <v>104</v>
      </c>
      <c r="E6" s="8">
        <v>1</v>
      </c>
      <c r="F6" s="9">
        <v>400000</v>
      </c>
      <c r="G6" s="9">
        <f>F6*E6</f>
        <v>400000</v>
      </c>
      <c r="H6" s="16"/>
      <c r="I6" s="16"/>
      <c r="J6" s="16"/>
      <c r="K6" s="16"/>
    </row>
    <row r="7" spans="2:11" x14ac:dyDescent="0.25">
      <c r="B7" s="41"/>
      <c r="C7" s="7"/>
      <c r="D7" s="30"/>
      <c r="E7" s="8"/>
      <c r="F7" s="52" t="s">
        <v>84</v>
      </c>
      <c r="G7" s="52">
        <f>SUM(G4:G6)</f>
        <v>1200000</v>
      </c>
      <c r="H7" s="39"/>
      <c r="I7" s="16"/>
      <c r="J7" s="16"/>
      <c r="K7" s="16"/>
    </row>
    <row r="8" spans="2:11" x14ac:dyDescent="0.25">
      <c r="B8" s="33"/>
      <c r="C8" s="16"/>
      <c r="D8" s="25"/>
      <c r="E8" s="22"/>
      <c r="H8" s="16"/>
      <c r="I8" s="16"/>
      <c r="J8" s="16"/>
      <c r="K8" s="16"/>
    </row>
    <row r="9" spans="2:11" s="54" customFormat="1" ht="15.75" thickBot="1" x14ac:dyDescent="0.3">
      <c r="B9" s="67"/>
      <c r="D9" s="64"/>
      <c r="E9" s="65"/>
      <c r="F9" s="65"/>
    </row>
    <row r="10" spans="2:11" x14ac:dyDescent="0.25">
      <c r="B10" s="53"/>
      <c r="C10" s="16"/>
      <c r="D10" s="22"/>
      <c r="E10" s="39"/>
      <c r="F10" s="39"/>
      <c r="G10" s="16"/>
      <c r="H10" s="16"/>
      <c r="I10" s="16"/>
      <c r="J10" s="16"/>
      <c r="K10" s="16"/>
    </row>
    <row r="11" spans="2:11" ht="15" customHeight="1" x14ac:dyDescent="0.25">
      <c r="B11" s="53"/>
      <c r="C11" s="71" t="s">
        <v>34</v>
      </c>
      <c r="D11" s="36" t="s">
        <v>67</v>
      </c>
      <c r="E11" s="16"/>
      <c r="F11" s="16"/>
      <c r="G11" s="16"/>
      <c r="H11" s="16"/>
      <c r="I11" s="16"/>
      <c r="J11" s="16"/>
      <c r="K11" s="16"/>
    </row>
    <row r="12" spans="2:11" x14ac:dyDescent="0.25">
      <c r="B12" s="53"/>
      <c r="C12" s="72"/>
      <c r="D12" s="7" t="s">
        <v>79</v>
      </c>
      <c r="E12" s="8">
        <v>1</v>
      </c>
      <c r="F12" s="9">
        <v>500000</v>
      </c>
      <c r="G12" s="9">
        <f>F12*E12</f>
        <v>500000</v>
      </c>
      <c r="H12" s="16"/>
      <c r="I12" s="16"/>
      <c r="J12" s="16"/>
      <c r="K12" s="16"/>
    </row>
    <row r="13" spans="2:11" x14ac:dyDescent="0.25">
      <c r="B13" s="53"/>
      <c r="C13" s="72"/>
      <c r="D13" s="7" t="s">
        <v>37</v>
      </c>
      <c r="E13" s="8">
        <v>1</v>
      </c>
      <c r="F13" s="9">
        <v>400000</v>
      </c>
      <c r="G13" s="9">
        <f t="shared" ref="G13:G15" si="0">F13*E13</f>
        <v>400000</v>
      </c>
      <c r="H13" s="16"/>
      <c r="I13" s="16"/>
      <c r="J13" s="16"/>
      <c r="K13" s="16"/>
    </row>
    <row r="14" spans="2:11" x14ac:dyDescent="0.25">
      <c r="B14" s="53"/>
      <c r="C14" s="72"/>
      <c r="D14" s="7" t="s">
        <v>49</v>
      </c>
      <c r="E14" s="8">
        <v>1</v>
      </c>
      <c r="F14" s="9">
        <v>500000</v>
      </c>
      <c r="G14" s="9">
        <f t="shared" si="0"/>
        <v>500000</v>
      </c>
      <c r="H14" s="16"/>
      <c r="I14" s="16"/>
      <c r="J14" s="16"/>
      <c r="K14" s="16"/>
    </row>
    <row r="15" spans="2:11" x14ac:dyDescent="0.25">
      <c r="B15" s="16"/>
      <c r="C15" s="73"/>
      <c r="D15" s="7" t="s">
        <v>106</v>
      </c>
      <c r="E15" s="8">
        <v>1</v>
      </c>
      <c r="F15" s="9">
        <v>100000</v>
      </c>
      <c r="G15" s="9">
        <f t="shared" si="0"/>
        <v>100000</v>
      </c>
      <c r="H15" s="16"/>
      <c r="I15" s="16"/>
      <c r="J15" s="16"/>
      <c r="K15" s="16"/>
    </row>
    <row r="16" spans="2:11" x14ac:dyDescent="0.25">
      <c r="B16" s="53"/>
      <c r="C16" s="53"/>
      <c r="F16" s="7" t="s">
        <v>84</v>
      </c>
      <c r="G16" s="52">
        <f>SUM(G12:G15)</f>
        <v>1500000</v>
      </c>
      <c r="H16" s="16"/>
      <c r="I16" s="16"/>
      <c r="J16" s="16"/>
      <c r="K16" s="16"/>
    </row>
    <row r="17" spans="2:11" x14ac:dyDescent="0.25">
      <c r="B17" s="53"/>
      <c r="C17" s="53"/>
      <c r="H17" s="16"/>
      <c r="I17" s="16"/>
      <c r="J17" s="16"/>
      <c r="K17" s="16"/>
    </row>
    <row r="18" spans="2:11" x14ac:dyDescent="0.25">
      <c r="B18" s="53"/>
      <c r="C18" s="53"/>
      <c r="D18" s="16"/>
      <c r="E18" s="16"/>
      <c r="F18" s="16"/>
      <c r="G18" s="16"/>
      <c r="H18" s="16"/>
      <c r="I18" s="16"/>
      <c r="J18" s="16"/>
      <c r="K18" s="16"/>
    </row>
    <row r="19" spans="2:11" x14ac:dyDescent="0.25">
      <c r="B19" s="53"/>
      <c r="C19" s="53"/>
      <c r="D19" s="16"/>
      <c r="E19" s="16"/>
      <c r="F19" s="39"/>
      <c r="G19" s="39">
        <f>G16/490</f>
        <v>3061.2244897959185</v>
      </c>
      <c r="H19" s="16"/>
      <c r="I19" s="16"/>
      <c r="J19" s="16"/>
      <c r="K19" s="16"/>
    </row>
    <row r="20" spans="2:11" x14ac:dyDescent="0.25">
      <c r="B20" s="53"/>
      <c r="C20" s="53"/>
      <c r="D20" s="16"/>
      <c r="E20" s="16"/>
      <c r="F20" s="39"/>
      <c r="G20" s="39"/>
      <c r="H20" s="16"/>
      <c r="I20" s="16"/>
      <c r="J20" s="16"/>
      <c r="K20" s="16"/>
    </row>
    <row r="21" spans="2:11" x14ac:dyDescent="0.25">
      <c r="B21" s="53"/>
      <c r="C21" s="53"/>
      <c r="D21" s="16"/>
      <c r="E21" s="16"/>
      <c r="F21" s="39"/>
      <c r="G21" s="39"/>
      <c r="H21" s="16"/>
      <c r="I21" s="16"/>
      <c r="J21" s="16"/>
      <c r="K21" s="16"/>
    </row>
    <row r="22" spans="2:11" x14ac:dyDescent="0.25">
      <c r="B22" s="53"/>
      <c r="C22" s="53"/>
      <c r="D22" s="16"/>
      <c r="E22" s="16"/>
      <c r="F22" s="39"/>
      <c r="G22" s="39"/>
      <c r="H22" s="16"/>
      <c r="I22" s="16"/>
      <c r="J22" s="16"/>
      <c r="K22" s="16"/>
    </row>
    <row r="23" spans="2:11" x14ac:dyDescent="0.25">
      <c r="B23" s="53"/>
      <c r="C23" s="53"/>
      <c r="D23" s="16"/>
      <c r="E23" s="16"/>
      <c r="F23" s="39"/>
      <c r="G23" s="39"/>
      <c r="H23" s="16"/>
      <c r="I23" s="16"/>
      <c r="J23" s="16"/>
      <c r="K23" s="16"/>
    </row>
    <row r="24" spans="2:11" x14ac:dyDescent="0.25">
      <c r="B24" s="53"/>
      <c r="C24" s="16"/>
      <c r="D24" s="16"/>
      <c r="E24" s="16"/>
      <c r="F24" s="39"/>
      <c r="G24" s="16"/>
      <c r="H24" s="16"/>
      <c r="I24" s="16"/>
      <c r="J24" s="16"/>
      <c r="K24" s="16"/>
    </row>
    <row r="25" spans="2:11" x14ac:dyDescent="0.25">
      <c r="B25" s="53"/>
      <c r="C25" s="16"/>
      <c r="D25" s="16"/>
      <c r="E25" s="16"/>
      <c r="F25" s="16"/>
      <c r="G25" s="16"/>
      <c r="H25" s="16"/>
      <c r="I25" s="16"/>
      <c r="J25" s="16"/>
      <c r="K25" s="16"/>
    </row>
    <row r="26" spans="2:11" x14ac:dyDescent="0.25">
      <c r="B26" s="53"/>
      <c r="C26" s="16"/>
      <c r="D26" s="16"/>
      <c r="E26" s="16"/>
      <c r="F26" s="16"/>
      <c r="G26" s="16"/>
      <c r="H26" s="16"/>
      <c r="I26" s="16"/>
      <c r="J26" s="16"/>
      <c r="K26" s="16"/>
    </row>
    <row r="27" spans="2:11" x14ac:dyDescent="0.25">
      <c r="B27" s="53"/>
      <c r="C27" s="16"/>
      <c r="D27" s="16"/>
      <c r="E27" s="39"/>
      <c r="F27" s="39"/>
      <c r="G27" s="16"/>
      <c r="H27" s="16"/>
      <c r="I27" s="16"/>
      <c r="J27" s="16"/>
      <c r="K27" s="16"/>
    </row>
    <row r="28" spans="2:11" x14ac:dyDescent="0.25">
      <c r="B28" s="53"/>
      <c r="C28" s="16"/>
      <c r="D28" s="16"/>
      <c r="E28" s="39"/>
      <c r="F28" s="39"/>
      <c r="G28" s="16"/>
      <c r="H28" s="16"/>
      <c r="I28" s="16"/>
      <c r="J28" s="16"/>
      <c r="K28" s="16"/>
    </row>
    <row r="29" spans="2:11" x14ac:dyDescent="0.25">
      <c r="B29" s="53"/>
      <c r="C29" s="16"/>
      <c r="D29" s="16"/>
      <c r="E29" s="39"/>
      <c r="F29" s="39"/>
      <c r="G29" s="16"/>
      <c r="H29" s="16"/>
      <c r="I29" s="16"/>
      <c r="J29" s="16"/>
      <c r="K29" s="16"/>
    </row>
    <row r="30" spans="2:11" x14ac:dyDescent="0.25">
      <c r="B30" s="53"/>
      <c r="C30" s="16"/>
      <c r="D30" s="16"/>
      <c r="E30" s="39"/>
      <c r="F30" s="39"/>
      <c r="G30" s="16"/>
      <c r="H30" s="16"/>
      <c r="I30" s="16"/>
      <c r="J30" s="16"/>
      <c r="K30" s="16"/>
    </row>
    <row r="31" spans="2:1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</sheetData>
  <mergeCells count="2">
    <mergeCell ref="C11:C15"/>
    <mergeCell ref="C4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M30"/>
  <sheetViews>
    <sheetView topLeftCell="B1" workbookViewId="0">
      <selection activeCell="I29" sqref="I29"/>
    </sheetView>
  </sheetViews>
  <sheetFormatPr defaultRowHeight="15" x14ac:dyDescent="0.25"/>
  <cols>
    <col min="3" max="3" width="22.140625" customWidth="1"/>
    <col min="4" max="5" width="11" bestFit="1" customWidth="1"/>
    <col min="6" max="6" width="13.5703125" bestFit="1" customWidth="1"/>
    <col min="8" max="8" width="12.28515625" bestFit="1" customWidth="1"/>
    <col min="9" max="9" width="37" bestFit="1" customWidth="1"/>
    <col min="11" max="11" width="14.140625" bestFit="1" customWidth="1"/>
    <col min="12" max="12" width="13.140625" bestFit="1" customWidth="1"/>
    <col min="13" max="13" width="10.5703125" bestFit="1" customWidth="1"/>
  </cols>
  <sheetData>
    <row r="2" spans="3:10" x14ac:dyDescent="0.25">
      <c r="C2" s="68" t="s">
        <v>44</v>
      </c>
      <c r="D2" s="68"/>
      <c r="E2" s="68"/>
      <c r="F2" s="68"/>
      <c r="G2" s="68"/>
      <c r="H2" s="68"/>
      <c r="I2" s="68"/>
      <c r="J2" s="68"/>
    </row>
    <row r="4" spans="3:10" x14ac:dyDescent="0.25">
      <c r="C4" t="s">
        <v>100</v>
      </c>
    </row>
    <row r="5" spans="3:10" x14ac:dyDescent="0.25">
      <c r="C5" t="s">
        <v>96</v>
      </c>
    </row>
    <row r="6" spans="3:10" x14ac:dyDescent="0.25">
      <c r="C6" t="s">
        <v>97</v>
      </c>
    </row>
    <row r="7" spans="3:10" x14ac:dyDescent="0.25">
      <c r="C7" t="s">
        <v>98</v>
      </c>
    </row>
    <row r="9" spans="3:10" ht="14.25" customHeight="1" x14ac:dyDescent="0.25">
      <c r="C9" t="s">
        <v>99</v>
      </c>
    </row>
    <row r="10" spans="3:10" x14ac:dyDescent="0.25">
      <c r="C10" t="s">
        <v>101</v>
      </c>
    </row>
    <row r="13" spans="3:10" x14ac:dyDescent="0.25">
      <c r="D13" s="6" t="s">
        <v>41</v>
      </c>
      <c r="E13" s="6" t="s">
        <v>40</v>
      </c>
    </row>
    <row r="14" spans="3:10" x14ac:dyDescent="0.25">
      <c r="C14" s="7" t="s">
        <v>38</v>
      </c>
      <c r="D14" s="10">
        <v>1000</v>
      </c>
      <c r="E14" s="10">
        <v>2000</v>
      </c>
    </row>
    <row r="15" spans="3:10" x14ac:dyDescent="0.25">
      <c r="C15" s="7" t="s">
        <v>39</v>
      </c>
      <c r="D15" s="10">
        <v>5000</v>
      </c>
      <c r="E15" s="10">
        <v>10000</v>
      </c>
    </row>
    <row r="17" spans="3:13" x14ac:dyDescent="0.25">
      <c r="H17" s="31"/>
      <c r="J17" s="2"/>
      <c r="K17" s="2"/>
      <c r="L17" s="2"/>
    </row>
    <row r="18" spans="3:13" x14ac:dyDescent="0.25">
      <c r="C18" s="7" t="s">
        <v>27</v>
      </c>
      <c r="D18" s="7" t="s">
        <v>43</v>
      </c>
      <c r="E18" s="7" t="s">
        <v>42</v>
      </c>
      <c r="H18" s="31"/>
      <c r="K18" s="1"/>
      <c r="L18" s="1"/>
    </row>
    <row r="19" spans="3:13" x14ac:dyDescent="0.25">
      <c r="C19" s="62">
        <v>140</v>
      </c>
      <c r="D19" s="10">
        <f>C19*D14</f>
        <v>140000</v>
      </c>
      <c r="E19" s="10">
        <f>E14*C19</f>
        <v>280000</v>
      </c>
      <c r="H19" s="31"/>
      <c r="K19" s="1"/>
      <c r="L19" s="1"/>
    </row>
    <row r="20" spans="3:13" x14ac:dyDescent="0.25">
      <c r="C20" s="62">
        <v>10</v>
      </c>
      <c r="D20" s="10">
        <f>C20*D15</f>
        <v>50000</v>
      </c>
      <c r="E20" s="10">
        <f>E15*C20</f>
        <v>100000</v>
      </c>
      <c r="H20" s="31"/>
      <c r="K20" s="1"/>
      <c r="L20" s="1"/>
    </row>
    <row r="21" spans="3:13" x14ac:dyDescent="0.25">
      <c r="C21" s="7" t="s">
        <v>30</v>
      </c>
      <c r="D21" s="13">
        <f>SUM(D19:D20)</f>
        <v>190000</v>
      </c>
      <c r="E21" s="13">
        <f>SUM(E19:E20)</f>
        <v>380000</v>
      </c>
      <c r="H21" s="31"/>
      <c r="K21" s="1"/>
      <c r="L21" s="1"/>
    </row>
    <row r="22" spans="3:13" x14ac:dyDescent="0.25">
      <c r="H22" s="31"/>
      <c r="K22" s="1"/>
      <c r="L22" s="1"/>
    </row>
    <row r="23" spans="3:13" s="31" customFormat="1" ht="30" x14ac:dyDescent="0.25">
      <c r="C23" s="43" t="s">
        <v>102</v>
      </c>
      <c r="D23" s="63">
        <v>50000</v>
      </c>
      <c r="E23" s="63">
        <v>50000</v>
      </c>
      <c r="F23" s="60"/>
      <c r="M23" s="61"/>
    </row>
    <row r="24" spans="3:13" x14ac:dyDescent="0.25">
      <c r="C24" s="7" t="s">
        <v>32</v>
      </c>
      <c r="D24" s="13">
        <f>D21-D23</f>
        <v>140000</v>
      </c>
      <c r="E24" s="13">
        <f>E21-E23</f>
        <v>330000</v>
      </c>
    </row>
    <row r="25" spans="3:13" x14ac:dyDescent="0.25">
      <c r="H25" s="31"/>
      <c r="K25" s="1"/>
      <c r="L25" s="1"/>
    </row>
    <row r="26" spans="3:13" x14ac:dyDescent="0.25">
      <c r="K26" s="1"/>
      <c r="L26" s="1"/>
    </row>
    <row r="27" spans="3:13" x14ac:dyDescent="0.25">
      <c r="H27" s="31"/>
      <c r="K27" s="1"/>
      <c r="L27" s="1"/>
    </row>
    <row r="28" spans="3:13" x14ac:dyDescent="0.25">
      <c r="L28" s="1"/>
      <c r="M28" s="1"/>
    </row>
    <row r="30" spans="3:13" x14ac:dyDescent="0.25">
      <c r="L30" s="1"/>
    </row>
  </sheetData>
  <mergeCells count="1">
    <mergeCell ref="C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30"/>
  <sheetViews>
    <sheetView workbookViewId="0">
      <selection activeCell="B3" sqref="B3:B9"/>
    </sheetView>
  </sheetViews>
  <sheetFormatPr defaultRowHeight="15" x14ac:dyDescent="0.25"/>
  <cols>
    <col min="2" max="2" width="13.5703125" customWidth="1"/>
    <col min="3" max="3" width="29.140625" bestFit="1" customWidth="1"/>
    <col min="4" max="4" width="6.42578125" customWidth="1"/>
    <col min="5" max="6" width="14.140625" bestFit="1" customWidth="1"/>
  </cols>
  <sheetData>
    <row r="3" spans="2:6" x14ac:dyDescent="0.25">
      <c r="B3" s="74" t="s">
        <v>68</v>
      </c>
      <c r="C3" s="7" t="s">
        <v>53</v>
      </c>
      <c r="D3" s="8">
        <v>2</v>
      </c>
      <c r="E3" s="9">
        <v>400000</v>
      </c>
      <c r="F3" s="9">
        <f>E3*D3</f>
        <v>800000</v>
      </c>
    </row>
    <row r="4" spans="2:6" x14ac:dyDescent="0.25">
      <c r="B4" s="74"/>
      <c r="C4" s="7" t="s">
        <v>6</v>
      </c>
      <c r="D4" s="8">
        <v>1</v>
      </c>
      <c r="E4" s="9">
        <v>800000</v>
      </c>
      <c r="F4" s="9">
        <f t="shared" ref="F4:F8" si="0">E4*D4</f>
        <v>800000</v>
      </c>
    </row>
    <row r="5" spans="2:6" x14ac:dyDescent="0.25">
      <c r="B5" s="74"/>
      <c r="C5" s="7" t="s">
        <v>5</v>
      </c>
      <c r="D5" s="8">
        <v>1</v>
      </c>
      <c r="E5" s="9">
        <v>1000000</v>
      </c>
      <c r="F5" s="9">
        <f t="shared" si="0"/>
        <v>1000000</v>
      </c>
    </row>
    <row r="6" spans="2:6" x14ac:dyDescent="0.25">
      <c r="B6" s="74"/>
      <c r="C6" s="7" t="s">
        <v>51</v>
      </c>
      <c r="D6" s="8">
        <v>3</v>
      </c>
      <c r="E6" s="9">
        <v>800000</v>
      </c>
      <c r="F6" s="9">
        <f t="shared" si="0"/>
        <v>2400000</v>
      </c>
    </row>
    <row r="7" spans="2:6" x14ac:dyDescent="0.25">
      <c r="B7" s="74"/>
      <c r="C7" s="7" t="s">
        <v>60</v>
      </c>
      <c r="D7" s="8">
        <v>1</v>
      </c>
      <c r="E7" s="9">
        <v>300000</v>
      </c>
      <c r="F7" s="9">
        <f t="shared" si="0"/>
        <v>300000</v>
      </c>
    </row>
    <row r="8" spans="2:6" x14ac:dyDescent="0.25">
      <c r="B8" s="74"/>
      <c r="C8" s="7" t="s">
        <v>45</v>
      </c>
      <c r="D8" s="8">
        <v>1</v>
      </c>
      <c r="E8" s="9">
        <v>400000</v>
      </c>
      <c r="F8" s="9">
        <f t="shared" si="0"/>
        <v>400000</v>
      </c>
    </row>
    <row r="9" spans="2:6" x14ac:dyDescent="0.25">
      <c r="B9" s="74"/>
      <c r="C9" s="7" t="s">
        <v>52</v>
      </c>
      <c r="D9" s="8">
        <v>1</v>
      </c>
      <c r="E9" s="9">
        <v>300000</v>
      </c>
      <c r="F9" s="9">
        <f>E9*D9</f>
        <v>300000</v>
      </c>
    </row>
    <row r="10" spans="2:6" x14ac:dyDescent="0.25">
      <c r="E10" s="1"/>
      <c r="F10" s="52">
        <f>SUM(F3:F9)</f>
        <v>6000000</v>
      </c>
    </row>
    <row r="11" spans="2:6" s="54" customFormat="1" ht="15.75" thickBot="1" x14ac:dyDescent="0.3"/>
    <row r="14" spans="2:6" ht="15" customHeight="1" x14ac:dyDescent="0.25">
      <c r="B14" s="74" t="s">
        <v>34</v>
      </c>
      <c r="C14" s="36" t="s">
        <v>67</v>
      </c>
      <c r="D14" s="16"/>
      <c r="E14" s="16"/>
      <c r="F14" s="16"/>
    </row>
    <row r="15" spans="2:6" x14ac:dyDescent="0.25">
      <c r="B15" s="74"/>
      <c r="C15" s="36" t="s">
        <v>3</v>
      </c>
      <c r="D15" s="8">
        <v>2</v>
      </c>
      <c r="E15" s="9">
        <v>400000</v>
      </c>
      <c r="F15" s="9">
        <f>E15*D15</f>
        <v>800000</v>
      </c>
    </row>
    <row r="16" spans="2:6" x14ac:dyDescent="0.25">
      <c r="B16" s="74"/>
      <c r="C16" s="36" t="s">
        <v>4</v>
      </c>
      <c r="D16" s="8">
        <v>3</v>
      </c>
      <c r="E16" s="9">
        <v>500000</v>
      </c>
      <c r="F16" s="9">
        <f t="shared" ref="F16:F20" si="1">E16*D16</f>
        <v>1500000</v>
      </c>
    </row>
    <row r="17" spans="2:6" x14ac:dyDescent="0.25">
      <c r="B17" s="74"/>
      <c r="C17" s="36" t="s">
        <v>5</v>
      </c>
      <c r="D17" s="8">
        <v>1</v>
      </c>
      <c r="E17" s="9">
        <v>500000</v>
      </c>
      <c r="F17" s="9">
        <f t="shared" si="1"/>
        <v>500000</v>
      </c>
    </row>
    <row r="18" spans="2:6" x14ac:dyDescent="0.25">
      <c r="B18" s="74"/>
      <c r="C18" s="36" t="s">
        <v>6</v>
      </c>
      <c r="D18" s="8">
        <v>1</v>
      </c>
      <c r="E18" s="9">
        <v>400000</v>
      </c>
      <c r="F18" s="9">
        <f t="shared" si="1"/>
        <v>400000</v>
      </c>
    </row>
    <row r="19" spans="2:6" x14ac:dyDescent="0.25">
      <c r="B19" s="74"/>
      <c r="C19" s="36" t="s">
        <v>7</v>
      </c>
      <c r="D19" s="8">
        <v>2</v>
      </c>
      <c r="E19" s="9">
        <v>400000</v>
      </c>
      <c r="F19" s="9">
        <f t="shared" si="1"/>
        <v>800000</v>
      </c>
    </row>
    <row r="20" spans="2:6" x14ac:dyDescent="0.25">
      <c r="B20" s="74"/>
      <c r="C20" s="36" t="s">
        <v>60</v>
      </c>
      <c r="D20" s="8">
        <v>1</v>
      </c>
      <c r="E20" s="9">
        <v>500000</v>
      </c>
      <c r="F20" s="9">
        <f t="shared" si="1"/>
        <v>500000</v>
      </c>
    </row>
    <row r="21" spans="2:6" x14ac:dyDescent="0.25">
      <c r="B21" s="74"/>
      <c r="C21" s="36" t="s">
        <v>66</v>
      </c>
      <c r="D21" s="8">
        <v>1</v>
      </c>
      <c r="E21" s="9">
        <v>400000</v>
      </c>
      <c r="F21" s="9">
        <f>E21*D21</f>
        <v>400000</v>
      </c>
    </row>
    <row r="22" spans="2:6" x14ac:dyDescent="0.25">
      <c r="B22" s="74"/>
      <c r="F22" s="9">
        <f>SUM(F15:F21)</f>
        <v>4900000</v>
      </c>
    </row>
    <row r="23" spans="2:6" x14ac:dyDescent="0.25">
      <c r="B23" s="74"/>
    </row>
    <row r="24" spans="2:6" x14ac:dyDescent="0.25">
      <c r="B24" s="74"/>
      <c r="C24" s="37" t="s">
        <v>9</v>
      </c>
    </row>
    <row r="25" spans="2:6" x14ac:dyDescent="0.25">
      <c r="B25" s="74"/>
      <c r="C25" s="36" t="s">
        <v>10</v>
      </c>
      <c r="D25" s="7">
        <v>2</v>
      </c>
      <c r="E25" s="9">
        <v>10000000</v>
      </c>
      <c r="F25" s="9">
        <f>E25*D25</f>
        <v>20000000</v>
      </c>
    </row>
    <row r="26" spans="2:6" x14ac:dyDescent="0.25">
      <c r="B26" s="74"/>
      <c r="C26" s="36" t="s">
        <v>11</v>
      </c>
      <c r="D26" s="7">
        <v>1</v>
      </c>
      <c r="E26" s="9">
        <v>2000000</v>
      </c>
      <c r="F26" s="9">
        <f>E26*D26</f>
        <v>2000000</v>
      </c>
    </row>
    <row r="27" spans="2:6" x14ac:dyDescent="0.25">
      <c r="B27" s="74"/>
      <c r="C27" s="36" t="s">
        <v>12</v>
      </c>
      <c r="D27" s="7">
        <v>1</v>
      </c>
      <c r="E27" s="9">
        <v>100000</v>
      </c>
      <c r="F27" s="9">
        <f>E27*D27</f>
        <v>100000</v>
      </c>
    </row>
    <row r="28" spans="2:6" x14ac:dyDescent="0.25">
      <c r="B28" s="74"/>
      <c r="C28" s="36" t="s">
        <v>13</v>
      </c>
      <c r="D28" s="7">
        <v>1</v>
      </c>
      <c r="E28" s="9">
        <v>1000000</v>
      </c>
      <c r="F28" s="9">
        <f>E28*D28</f>
        <v>1000000</v>
      </c>
    </row>
    <row r="29" spans="2:6" x14ac:dyDescent="0.25">
      <c r="B29" s="32"/>
      <c r="E29" s="9"/>
      <c r="F29" s="38">
        <f>SUM(F25:F28)</f>
        <v>23100000</v>
      </c>
    </row>
    <row r="30" spans="2:6" x14ac:dyDescent="0.25">
      <c r="E30" s="7" t="s">
        <v>103</v>
      </c>
      <c r="F30" s="52">
        <f>F22+F29</f>
        <v>28000000</v>
      </c>
    </row>
  </sheetData>
  <mergeCells count="2">
    <mergeCell ref="B3:B9"/>
    <mergeCell ref="B14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67"/>
  <sheetViews>
    <sheetView topLeftCell="A19" workbookViewId="0">
      <selection activeCell="A33" sqref="A33:XFD33"/>
    </sheetView>
  </sheetViews>
  <sheetFormatPr defaultRowHeight="15" x14ac:dyDescent="0.25"/>
  <cols>
    <col min="4" max="4" width="12.28515625" bestFit="1" customWidth="1"/>
    <col min="5" max="5" width="38.7109375" bestFit="1" customWidth="1"/>
    <col min="7" max="7" width="13.140625" bestFit="1" customWidth="1"/>
    <col min="8" max="8" width="14.140625" bestFit="1" customWidth="1"/>
    <col min="9" max="9" width="10.5703125" bestFit="1" customWidth="1"/>
    <col min="11" max="11" width="25.7109375" bestFit="1" customWidth="1"/>
    <col min="12" max="12" width="8.42578125" bestFit="1" customWidth="1"/>
    <col min="13" max="13" width="11.5703125" bestFit="1" customWidth="1"/>
  </cols>
  <sheetData>
    <row r="3" spans="2:8" x14ac:dyDescent="0.25">
      <c r="B3" s="5" t="s">
        <v>58</v>
      </c>
    </row>
    <row r="5" spans="2:8" x14ac:dyDescent="0.25">
      <c r="C5" s="12" t="s">
        <v>55</v>
      </c>
      <c r="D5" s="12"/>
      <c r="E5" s="12" t="s">
        <v>71</v>
      </c>
      <c r="F5" s="12" t="s">
        <v>72</v>
      </c>
      <c r="G5" s="12" t="s">
        <v>73</v>
      </c>
      <c r="H5" s="12" t="s">
        <v>74</v>
      </c>
    </row>
    <row r="6" spans="2:8" s="31" customFormat="1" ht="45" x14ac:dyDescent="0.25">
      <c r="C6" s="46">
        <v>1</v>
      </c>
      <c r="D6" s="42" t="s">
        <v>47</v>
      </c>
      <c r="E6" s="47" t="s">
        <v>75</v>
      </c>
      <c r="F6" s="48">
        <v>1</v>
      </c>
      <c r="G6" s="49">
        <v>68000</v>
      </c>
      <c r="H6" s="49">
        <f>G6*F6</f>
        <v>68000</v>
      </c>
    </row>
    <row r="7" spans="2:8" x14ac:dyDescent="0.25">
      <c r="C7" s="6">
        <v>2</v>
      </c>
      <c r="D7" s="7"/>
      <c r="E7" s="7" t="s">
        <v>69</v>
      </c>
      <c r="F7" s="8">
        <v>1</v>
      </c>
      <c r="G7" s="9">
        <v>20000</v>
      </c>
      <c r="H7" s="9">
        <f t="shared" ref="H7:H10" si="0">G7*F7</f>
        <v>20000</v>
      </c>
    </row>
    <row r="8" spans="2:8" x14ac:dyDescent="0.25">
      <c r="C8" s="6">
        <v>3</v>
      </c>
      <c r="D8" s="7"/>
      <c r="E8" s="7" t="s">
        <v>70</v>
      </c>
      <c r="F8" s="8">
        <v>1</v>
      </c>
      <c r="G8" s="9">
        <v>12000</v>
      </c>
      <c r="H8" s="9">
        <f t="shared" si="0"/>
        <v>12000</v>
      </c>
    </row>
    <row r="9" spans="2:8" x14ac:dyDescent="0.25">
      <c r="C9" s="6">
        <v>4</v>
      </c>
      <c r="D9" s="7"/>
      <c r="E9" s="7" t="s">
        <v>76</v>
      </c>
      <c r="F9" s="8">
        <v>1</v>
      </c>
      <c r="G9" s="9">
        <v>4500</v>
      </c>
      <c r="H9" s="9">
        <f t="shared" si="0"/>
        <v>4500</v>
      </c>
    </row>
    <row r="10" spans="2:8" x14ac:dyDescent="0.25">
      <c r="C10" s="41">
        <v>5</v>
      </c>
      <c r="D10" s="7"/>
      <c r="E10" s="30" t="s">
        <v>77</v>
      </c>
      <c r="F10" s="8">
        <v>1</v>
      </c>
      <c r="G10" s="9">
        <v>6000</v>
      </c>
      <c r="H10" s="40">
        <f t="shared" si="0"/>
        <v>6000</v>
      </c>
    </row>
    <row r="11" spans="2:8" x14ac:dyDescent="0.25">
      <c r="C11" s="16"/>
      <c r="D11" s="16"/>
      <c r="E11" s="16"/>
      <c r="F11" s="22"/>
      <c r="G11" s="39"/>
    </row>
    <row r="12" spans="2:8" x14ac:dyDescent="0.25">
      <c r="C12" s="16"/>
      <c r="D12" s="16"/>
      <c r="E12" s="16"/>
      <c r="F12" s="22"/>
      <c r="G12" s="52" t="s">
        <v>84</v>
      </c>
      <c r="H12" s="52">
        <f>SUM(H6:H10)</f>
        <v>110500</v>
      </c>
    </row>
    <row r="13" spans="2:8" s="54" customFormat="1" ht="14.25" customHeight="1" thickBot="1" x14ac:dyDescent="0.3">
      <c r="F13" s="64"/>
      <c r="G13" s="65"/>
      <c r="H13" s="65"/>
    </row>
    <row r="14" spans="2:8" x14ac:dyDescent="0.25">
      <c r="C14" s="16"/>
      <c r="D14" s="16"/>
      <c r="E14" s="16"/>
      <c r="F14" s="22"/>
      <c r="G14" s="39"/>
      <c r="H14" s="39"/>
    </row>
    <row r="15" spans="2:8" x14ac:dyDescent="0.25">
      <c r="B15" s="5" t="s">
        <v>78</v>
      </c>
    </row>
    <row r="17" spans="3:8" x14ac:dyDescent="0.25">
      <c r="C17" s="12" t="s">
        <v>55</v>
      </c>
      <c r="D17" s="12"/>
      <c r="E17" s="12" t="s">
        <v>71</v>
      </c>
      <c r="F17" s="12" t="s">
        <v>72</v>
      </c>
      <c r="G17" s="12" t="s">
        <v>73</v>
      </c>
      <c r="H17" s="12" t="s">
        <v>74</v>
      </c>
    </row>
    <row r="18" spans="3:8" x14ac:dyDescent="0.25">
      <c r="C18" s="6">
        <v>1</v>
      </c>
      <c r="D18" s="71" t="s">
        <v>47</v>
      </c>
      <c r="E18" s="7" t="s">
        <v>75</v>
      </c>
      <c r="F18" s="8">
        <v>1</v>
      </c>
      <c r="G18" s="9">
        <v>68000</v>
      </c>
      <c r="H18" s="9">
        <f t="shared" ref="H18:H23" si="1">G18*F18</f>
        <v>68000</v>
      </c>
    </row>
    <row r="19" spans="3:8" x14ac:dyDescent="0.25">
      <c r="C19" s="6">
        <v>2</v>
      </c>
      <c r="D19" s="72"/>
      <c r="E19" s="7" t="s">
        <v>79</v>
      </c>
      <c r="F19" s="8">
        <v>1</v>
      </c>
      <c r="G19" s="9">
        <v>500000</v>
      </c>
      <c r="H19" s="9">
        <f t="shared" si="1"/>
        <v>500000</v>
      </c>
    </row>
    <row r="20" spans="3:8" x14ac:dyDescent="0.25">
      <c r="C20" s="6">
        <v>3</v>
      </c>
      <c r="D20" s="72"/>
      <c r="E20" s="7" t="s">
        <v>80</v>
      </c>
      <c r="F20" s="8">
        <v>1</v>
      </c>
      <c r="G20" s="9">
        <v>400000</v>
      </c>
      <c r="H20" s="9">
        <f t="shared" si="1"/>
        <v>400000</v>
      </c>
    </row>
    <row r="21" spans="3:8" x14ac:dyDescent="0.25">
      <c r="C21" s="6">
        <v>4</v>
      </c>
      <c r="D21" s="72"/>
      <c r="E21" s="7" t="s">
        <v>37</v>
      </c>
      <c r="F21" s="8">
        <v>1</v>
      </c>
      <c r="G21" s="9">
        <v>300000</v>
      </c>
      <c r="H21" s="9">
        <f t="shared" si="1"/>
        <v>300000</v>
      </c>
    </row>
    <row r="22" spans="3:8" x14ac:dyDescent="0.25">
      <c r="C22" s="41">
        <v>5</v>
      </c>
      <c r="D22" s="72"/>
      <c r="E22" s="7" t="s">
        <v>49</v>
      </c>
      <c r="F22" s="8">
        <v>1</v>
      </c>
      <c r="G22" s="9">
        <v>400000</v>
      </c>
      <c r="H22" s="9">
        <f t="shared" si="1"/>
        <v>400000</v>
      </c>
    </row>
    <row r="23" spans="3:8" x14ac:dyDescent="0.25">
      <c r="C23" s="6">
        <v>6</v>
      </c>
      <c r="D23" s="73"/>
      <c r="E23" s="7" t="s">
        <v>60</v>
      </c>
      <c r="F23" s="8">
        <v>1</v>
      </c>
      <c r="G23" s="9">
        <v>300000</v>
      </c>
      <c r="H23" s="9">
        <f t="shared" si="1"/>
        <v>300000</v>
      </c>
    </row>
    <row r="24" spans="3:8" x14ac:dyDescent="0.25">
      <c r="C24" s="6">
        <v>7</v>
      </c>
      <c r="D24" s="7"/>
      <c r="E24" s="7" t="s">
        <v>69</v>
      </c>
      <c r="F24" s="8">
        <v>1</v>
      </c>
      <c r="G24" s="9">
        <v>20000</v>
      </c>
      <c r="H24" s="9">
        <f t="shared" ref="H24:H30" si="2">G24*F24</f>
        <v>20000</v>
      </c>
    </row>
    <row r="25" spans="3:8" x14ac:dyDescent="0.25">
      <c r="C25" s="6">
        <v>8</v>
      </c>
      <c r="D25" s="7"/>
      <c r="E25" s="7" t="s">
        <v>70</v>
      </c>
      <c r="F25" s="8">
        <v>1</v>
      </c>
      <c r="G25" s="9">
        <v>25000</v>
      </c>
      <c r="H25" s="9">
        <f t="shared" si="2"/>
        <v>25000</v>
      </c>
    </row>
    <row r="26" spans="3:8" x14ac:dyDescent="0.25">
      <c r="C26" s="6">
        <v>9</v>
      </c>
      <c r="D26" s="7"/>
      <c r="E26" s="7" t="s">
        <v>76</v>
      </c>
      <c r="F26" s="8">
        <v>1</v>
      </c>
      <c r="G26" s="9">
        <v>4500</v>
      </c>
      <c r="H26" s="9">
        <f t="shared" si="2"/>
        <v>4500</v>
      </c>
    </row>
    <row r="27" spans="3:8" x14ac:dyDescent="0.25">
      <c r="C27" s="50">
        <v>10</v>
      </c>
      <c r="D27" s="35"/>
      <c r="E27" s="51" t="s">
        <v>77</v>
      </c>
      <c r="F27" s="15">
        <v>1</v>
      </c>
      <c r="G27" s="38">
        <v>20000</v>
      </c>
      <c r="H27" s="40">
        <f t="shared" si="2"/>
        <v>20000</v>
      </c>
    </row>
    <row r="28" spans="3:8" x14ac:dyDescent="0.25">
      <c r="C28" s="41">
        <v>11</v>
      </c>
      <c r="D28" s="7"/>
      <c r="E28" s="30" t="s">
        <v>83</v>
      </c>
      <c r="F28" s="8">
        <v>1</v>
      </c>
      <c r="G28" s="9">
        <v>150000</v>
      </c>
      <c r="H28" s="34">
        <f t="shared" si="2"/>
        <v>150000</v>
      </c>
    </row>
    <row r="29" spans="3:8" x14ac:dyDescent="0.25">
      <c r="C29" s="41">
        <v>12</v>
      </c>
      <c r="D29" s="7"/>
      <c r="E29" s="30" t="s">
        <v>85</v>
      </c>
      <c r="F29" s="8">
        <v>1</v>
      </c>
      <c r="G29" s="9">
        <v>150000</v>
      </c>
      <c r="H29" s="34">
        <f t="shared" si="2"/>
        <v>150000</v>
      </c>
    </row>
    <row r="30" spans="3:8" x14ac:dyDescent="0.25">
      <c r="C30" s="41">
        <v>13</v>
      </c>
      <c r="D30" s="7"/>
      <c r="E30" s="30" t="s">
        <v>86</v>
      </c>
      <c r="F30" s="8">
        <v>1</v>
      </c>
      <c r="G30" s="9">
        <v>50000</v>
      </c>
      <c r="H30" s="34">
        <f t="shared" si="2"/>
        <v>50000</v>
      </c>
    </row>
    <row r="31" spans="3:8" x14ac:dyDescent="0.25">
      <c r="C31" s="33"/>
      <c r="D31" s="16"/>
      <c r="E31" s="25"/>
      <c r="F31" s="22"/>
    </row>
    <row r="32" spans="3:8" x14ac:dyDescent="0.25">
      <c r="C32" s="33"/>
      <c r="D32" s="16"/>
      <c r="E32" s="25"/>
      <c r="F32" s="22"/>
      <c r="G32" s="52" t="s">
        <v>84</v>
      </c>
      <c r="H32" s="52">
        <f>SUM(H18:H30)</f>
        <v>2387500</v>
      </c>
    </row>
    <row r="33" spans="2:13" s="54" customFormat="1" ht="15.75" thickBot="1" x14ac:dyDescent="0.3">
      <c r="C33" s="66"/>
      <c r="E33" s="55"/>
      <c r="F33" s="64"/>
      <c r="G33" s="65"/>
      <c r="H33" s="65"/>
    </row>
    <row r="34" spans="2:13" x14ac:dyDescent="0.25">
      <c r="C34" s="16"/>
      <c r="D34" s="16"/>
      <c r="E34" s="16"/>
      <c r="F34" s="22"/>
      <c r="G34" s="39"/>
    </row>
    <row r="35" spans="2:13" x14ac:dyDescent="0.25">
      <c r="B35" s="5" t="s">
        <v>48</v>
      </c>
    </row>
    <row r="36" spans="2:13" x14ac:dyDescent="0.25">
      <c r="M36" s="1"/>
    </row>
    <row r="37" spans="2:13" ht="15" customHeight="1" x14ac:dyDescent="0.25">
      <c r="C37" s="12" t="s">
        <v>55</v>
      </c>
      <c r="D37" s="71" t="s">
        <v>47</v>
      </c>
      <c r="E37" s="12" t="s">
        <v>0</v>
      </c>
      <c r="F37" s="12" t="s">
        <v>1</v>
      </c>
      <c r="G37" s="12" t="s">
        <v>2</v>
      </c>
      <c r="H37" s="12" t="s">
        <v>8</v>
      </c>
      <c r="M37" s="1"/>
    </row>
    <row r="38" spans="2:13" x14ac:dyDescent="0.25">
      <c r="C38" s="6">
        <v>1</v>
      </c>
      <c r="D38" s="72"/>
      <c r="E38" s="7" t="s">
        <v>36</v>
      </c>
      <c r="F38" s="8">
        <v>1</v>
      </c>
      <c r="G38" s="9">
        <v>700000</v>
      </c>
      <c r="H38" s="9">
        <f t="shared" ref="H38:H55" si="3">G38*F38</f>
        <v>700000</v>
      </c>
      <c r="M38" s="1"/>
    </row>
    <row r="39" spans="2:13" x14ac:dyDescent="0.25">
      <c r="C39" s="6">
        <v>2</v>
      </c>
      <c r="D39" s="72"/>
      <c r="E39" s="7" t="s">
        <v>59</v>
      </c>
      <c r="F39" s="8">
        <v>1</v>
      </c>
      <c r="G39" s="9">
        <v>200000</v>
      </c>
      <c r="H39" s="9">
        <f t="shared" si="3"/>
        <v>200000</v>
      </c>
      <c r="M39" s="1"/>
    </row>
    <row r="40" spans="2:13" x14ac:dyDescent="0.25">
      <c r="C40" s="6">
        <v>3</v>
      </c>
      <c r="D40" s="72"/>
      <c r="E40" s="7" t="s">
        <v>26</v>
      </c>
      <c r="F40" s="8">
        <v>1</v>
      </c>
      <c r="G40" s="9">
        <v>500000</v>
      </c>
      <c r="H40" s="9">
        <f t="shared" si="3"/>
        <v>500000</v>
      </c>
      <c r="M40" s="1"/>
    </row>
    <row r="41" spans="2:13" x14ac:dyDescent="0.25">
      <c r="C41" s="6">
        <v>4</v>
      </c>
      <c r="D41" s="72"/>
      <c r="E41" s="7" t="s">
        <v>65</v>
      </c>
      <c r="F41" s="8">
        <v>1</v>
      </c>
      <c r="G41" s="9">
        <v>400000</v>
      </c>
      <c r="H41" s="9">
        <f t="shared" si="3"/>
        <v>400000</v>
      </c>
      <c r="M41" s="1"/>
    </row>
    <row r="42" spans="2:13" x14ac:dyDescent="0.25">
      <c r="C42" s="6">
        <v>5</v>
      </c>
      <c r="D42" s="72"/>
      <c r="E42" s="7" t="s">
        <v>46</v>
      </c>
      <c r="F42" s="8">
        <v>2</v>
      </c>
      <c r="G42" s="9">
        <v>300000</v>
      </c>
      <c r="H42" s="9">
        <f t="shared" si="3"/>
        <v>600000</v>
      </c>
      <c r="M42" s="1"/>
    </row>
    <row r="43" spans="2:13" x14ac:dyDescent="0.25">
      <c r="C43" s="6">
        <v>6</v>
      </c>
      <c r="D43" s="72"/>
      <c r="E43" s="7" t="s">
        <v>50</v>
      </c>
      <c r="F43" s="8">
        <v>1</v>
      </c>
      <c r="G43" s="9">
        <v>700000</v>
      </c>
      <c r="H43" s="9">
        <f t="shared" si="3"/>
        <v>700000</v>
      </c>
    </row>
    <row r="44" spans="2:13" x14ac:dyDescent="0.25">
      <c r="C44" s="6">
        <v>7</v>
      </c>
      <c r="D44" s="72"/>
      <c r="E44" s="7" t="s">
        <v>37</v>
      </c>
      <c r="F44" s="8">
        <v>2</v>
      </c>
      <c r="G44" s="9">
        <v>300000</v>
      </c>
      <c r="H44" s="9">
        <f t="shared" si="3"/>
        <v>600000</v>
      </c>
      <c r="M44" s="4"/>
    </row>
    <row r="45" spans="2:13" x14ac:dyDescent="0.25">
      <c r="C45" s="6">
        <v>8</v>
      </c>
      <c r="D45" s="72"/>
      <c r="E45" s="7" t="s">
        <v>49</v>
      </c>
      <c r="F45" s="8">
        <v>1</v>
      </c>
      <c r="G45" s="9">
        <v>400000</v>
      </c>
      <c r="H45" s="9">
        <f t="shared" si="3"/>
        <v>400000</v>
      </c>
      <c r="M45" s="4"/>
    </row>
    <row r="46" spans="2:13" x14ac:dyDescent="0.25">
      <c r="C46" s="6">
        <v>9</v>
      </c>
      <c r="D46" s="72"/>
      <c r="E46" s="7" t="s">
        <v>53</v>
      </c>
      <c r="F46" s="8">
        <v>2</v>
      </c>
      <c r="G46" s="9">
        <v>400000</v>
      </c>
      <c r="H46" s="9">
        <f t="shared" si="3"/>
        <v>800000</v>
      </c>
    </row>
    <row r="47" spans="2:13" x14ac:dyDescent="0.25">
      <c r="C47" s="6">
        <v>10</v>
      </c>
      <c r="D47" s="72"/>
      <c r="E47" s="7" t="s">
        <v>6</v>
      </c>
      <c r="F47" s="8">
        <v>1</v>
      </c>
      <c r="G47" s="9">
        <v>800000</v>
      </c>
      <c r="H47" s="9">
        <f t="shared" si="3"/>
        <v>800000</v>
      </c>
    </row>
    <row r="48" spans="2:13" x14ac:dyDescent="0.25">
      <c r="C48" s="6">
        <v>11</v>
      </c>
      <c r="D48" s="72"/>
      <c r="E48" s="7" t="s">
        <v>5</v>
      </c>
      <c r="F48" s="8">
        <v>1</v>
      </c>
      <c r="G48" s="9">
        <v>1000000</v>
      </c>
      <c r="H48" s="9">
        <f t="shared" si="3"/>
        <v>1000000</v>
      </c>
    </row>
    <row r="49" spans="3:9" x14ac:dyDescent="0.25">
      <c r="C49" s="6">
        <v>12</v>
      </c>
      <c r="D49" s="72"/>
      <c r="E49" s="7" t="s">
        <v>51</v>
      </c>
      <c r="F49" s="8">
        <v>3</v>
      </c>
      <c r="G49" s="9">
        <v>800000</v>
      </c>
      <c r="H49" s="9">
        <f t="shared" si="3"/>
        <v>2400000</v>
      </c>
    </row>
    <row r="50" spans="3:9" x14ac:dyDescent="0.25">
      <c r="C50" s="6">
        <v>13</v>
      </c>
      <c r="D50" s="72"/>
      <c r="E50" s="7" t="s">
        <v>60</v>
      </c>
      <c r="F50" s="8">
        <v>1</v>
      </c>
      <c r="G50" s="9">
        <v>300000</v>
      </c>
      <c r="H50" s="9">
        <f t="shared" si="3"/>
        <v>300000</v>
      </c>
    </row>
    <row r="51" spans="3:9" x14ac:dyDescent="0.25">
      <c r="C51" s="6">
        <v>14</v>
      </c>
      <c r="D51" s="72"/>
      <c r="E51" s="7" t="s">
        <v>45</v>
      </c>
      <c r="F51" s="8">
        <v>1</v>
      </c>
      <c r="G51" s="9">
        <v>400000</v>
      </c>
      <c r="H51" s="9">
        <f t="shared" si="3"/>
        <v>400000</v>
      </c>
    </row>
    <row r="52" spans="3:9" x14ac:dyDescent="0.25">
      <c r="C52" s="6">
        <v>15</v>
      </c>
      <c r="D52" s="72"/>
      <c r="E52" s="7" t="s">
        <v>52</v>
      </c>
      <c r="F52" s="8">
        <v>1</v>
      </c>
      <c r="G52" s="9">
        <v>300000</v>
      </c>
      <c r="H52" s="9">
        <f t="shared" si="3"/>
        <v>300000</v>
      </c>
    </row>
    <row r="53" spans="3:9" x14ac:dyDescent="0.25">
      <c r="C53" s="6">
        <v>16</v>
      </c>
      <c r="D53" s="72"/>
      <c r="E53" s="7" t="s">
        <v>54</v>
      </c>
      <c r="F53" s="8">
        <v>1</v>
      </c>
      <c r="G53" s="9">
        <v>200000</v>
      </c>
      <c r="H53" s="9">
        <f t="shared" si="3"/>
        <v>200000</v>
      </c>
    </row>
    <row r="54" spans="3:9" x14ac:dyDescent="0.25">
      <c r="C54" s="6">
        <v>17</v>
      </c>
      <c r="D54" s="72"/>
      <c r="E54" s="7" t="s">
        <v>56</v>
      </c>
      <c r="F54" s="8">
        <v>1</v>
      </c>
      <c r="G54" s="9">
        <v>600000</v>
      </c>
      <c r="H54" s="9">
        <f t="shared" si="3"/>
        <v>600000</v>
      </c>
    </row>
    <row r="55" spans="3:9" x14ac:dyDescent="0.25">
      <c r="C55" s="6">
        <v>18</v>
      </c>
      <c r="D55" s="73"/>
      <c r="E55" s="7" t="s">
        <v>57</v>
      </c>
      <c r="F55" s="8">
        <v>1</v>
      </c>
      <c r="G55" s="9">
        <v>300000</v>
      </c>
      <c r="H55" s="9">
        <f t="shared" si="3"/>
        <v>300000</v>
      </c>
    </row>
    <row r="56" spans="3:9" x14ac:dyDescent="0.25">
      <c r="C56" s="2"/>
      <c r="I56" s="1"/>
    </row>
    <row r="57" spans="3:9" x14ac:dyDescent="0.25">
      <c r="C57" s="6">
        <v>19</v>
      </c>
      <c r="D57" s="7"/>
      <c r="E57" s="7" t="s">
        <v>61</v>
      </c>
      <c r="F57" s="7">
        <v>1</v>
      </c>
      <c r="G57" s="9">
        <v>1000000</v>
      </c>
      <c r="H57" s="9">
        <v>1500000</v>
      </c>
    </row>
    <row r="58" spans="3:9" x14ac:dyDescent="0.25">
      <c r="C58" s="2"/>
      <c r="D58" s="31"/>
      <c r="H58" s="9">
        <f>SUM(H38:H57)</f>
        <v>12700000</v>
      </c>
    </row>
    <row r="59" spans="3:9" x14ac:dyDescent="0.25">
      <c r="C59" s="2"/>
    </row>
    <row r="60" spans="3:9" x14ac:dyDescent="0.25">
      <c r="C60" s="6">
        <v>20</v>
      </c>
      <c r="D60" s="7"/>
      <c r="E60" s="7" t="s">
        <v>62</v>
      </c>
      <c r="F60" s="8">
        <v>1</v>
      </c>
      <c r="G60" s="9">
        <v>800000</v>
      </c>
      <c r="H60" s="9">
        <f>G60*F60</f>
        <v>800000</v>
      </c>
    </row>
    <row r="61" spans="3:9" x14ac:dyDescent="0.25">
      <c r="C61" s="6">
        <v>21</v>
      </c>
      <c r="D61" s="7"/>
      <c r="E61" s="7" t="s">
        <v>63</v>
      </c>
      <c r="F61" s="8">
        <v>1</v>
      </c>
      <c r="G61" s="9">
        <v>100000</v>
      </c>
      <c r="H61" s="9">
        <f>G61*F61</f>
        <v>100000</v>
      </c>
    </row>
    <row r="62" spans="3:9" x14ac:dyDescent="0.25">
      <c r="C62" s="6">
        <v>22</v>
      </c>
      <c r="D62" s="7"/>
      <c r="E62" s="30" t="s">
        <v>64</v>
      </c>
      <c r="F62" s="8">
        <v>1</v>
      </c>
      <c r="G62" s="34">
        <v>50000</v>
      </c>
      <c r="H62" s="9">
        <f>G62*F62</f>
        <v>50000</v>
      </c>
    </row>
    <row r="63" spans="3:9" x14ac:dyDescent="0.25">
      <c r="C63" s="6">
        <v>23</v>
      </c>
      <c r="D63" s="7"/>
      <c r="E63" s="7" t="s">
        <v>81</v>
      </c>
      <c r="F63" s="8">
        <v>1</v>
      </c>
      <c r="G63" s="34">
        <v>100000</v>
      </c>
      <c r="H63" s="9">
        <f>G63*F63</f>
        <v>100000</v>
      </c>
    </row>
    <row r="64" spans="3:9" x14ac:dyDescent="0.25">
      <c r="H64" s="9">
        <f>SUM(H60:H63)</f>
        <v>1050000</v>
      </c>
    </row>
    <row r="67" spans="7:8" x14ac:dyDescent="0.25">
      <c r="G67" s="44" t="s">
        <v>82</v>
      </c>
      <c r="H67" s="45">
        <f>H64+H58</f>
        <v>13750000</v>
      </c>
    </row>
  </sheetData>
  <mergeCells count="2">
    <mergeCell ref="D37:D55"/>
    <mergeCell ref="D18:D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финансовая модель CSP </vt:lpstr>
      <vt:lpstr>Траты для запуска CSP </vt:lpstr>
      <vt:lpstr>финансовая модель MSP </vt:lpstr>
      <vt:lpstr>Траты для запуска MSP</vt:lpstr>
      <vt:lpstr>Общие Ежемесячные траты по ТОО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Sarapulov</dc:creator>
  <cp:lastModifiedBy>Andrey Sarapulov</cp:lastModifiedBy>
  <dcterms:created xsi:type="dcterms:W3CDTF">2022-09-12T03:46:53Z</dcterms:created>
  <dcterms:modified xsi:type="dcterms:W3CDTF">2022-10-05T13:57:09Z</dcterms:modified>
</cp:coreProperties>
</file>