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<sst xmlns="http://schemas.openxmlformats.org/spreadsheetml/2006/main" count="25" uniqueCount="25">
  <si>
    <t>Название товара (основной ключевик)</t>
  </si>
  <si>
    <t>Ссылка на товар лидер на Wildberries</t>
  </si>
  <si>
    <t>ссылка на нишу в целом на вб</t>
  </si>
  <si>
    <t>количество конкурентов в нише по основному ключевому слову (норма  до 7000)</t>
  </si>
  <si>
    <t>Cсылка на товар на 1688</t>
  </si>
  <si>
    <t>сердняя Cтоимость товара на МП без учета скидки клиента 12% (желательно не дешевле 1000 рублей) так как иначе будет дорого выходить реклама и выкупы</t>
  </si>
  <si>
    <t>Продажи в среднем на топ 20 продавцов (общую сумму выручки 20-их делим на 20)</t>
  </si>
  <si>
    <t>Цена на 1688, алибаба (считаем в юанях) плюс 6% байера к цене от закупа, переводим в рубли)</t>
  </si>
  <si>
    <t>маржа от цены закупа до цены продажи ( не менее 300 процентов) - это наценка от цены закупа</t>
  </si>
  <si>
    <t xml:space="preserve">стоимость логистики НЕ БРАТЬ БОЛЬШИЕ И  ТЯЖЕЛЫЕ ТОВАРЫ, У НИХ ЛОГИСТИКА ДОРОГАЯ. </t>
  </si>
  <si>
    <t xml:space="preserve">Цена завода +  логистика в Россию. </t>
  </si>
  <si>
    <t>Расходы вместе с переупаковкой, логистикой до МП ( в среднем 50 р )</t>
  </si>
  <si>
    <t>расходы на один товар с учетом контента (2500 на один товар). этот расчет идет только на первую партию</t>
  </si>
  <si>
    <t>расходы на один товар с учетом выкупов, отзывов и рекламы. берем от цены продаж на мп 10 процентов.</t>
  </si>
  <si>
    <t>Сумма расходов на закуп товара 2 мес.</t>
  </si>
  <si>
    <t>Сумма общих расходов за все время на все количество товара</t>
  </si>
  <si>
    <t>валовая выручка за продажу всего товара</t>
  </si>
  <si>
    <t>выручка минус комиссия МП и логистика, % возвратов</t>
  </si>
  <si>
    <t>выручка минус налоги 6 проценто усн</t>
  </si>
  <si>
    <t>Общая чистая прибыль</t>
  </si>
  <si>
    <t xml:space="preserve">Рентабельность в % </t>
  </si>
  <si>
    <t>конструктор 3д собака</t>
  </si>
  <si>
    <t>https://www.wildberries.ru/catalog/0/search.aspx?search=%D0%BA%D0%BE%D0%BD%D1%81%D1%82%D1%80%D1%83%D0%BA%D1%82%D0%BE%D1%80%203d</t>
  </si>
  <si>
    <t>https://www.wildberries.ru/catalog/17720830/detail.aspx?targetUrl=EX</t>
  </si>
  <si>
    <t>https://detail.1688.com/offer/586295255086.html?spm=a26352.b28411319.offerlist.57.79281e627gHcjj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</si>
</sst>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11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color theme="1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sz val="11.0"/>
      <color theme="1"/>
      <name val="Calibri"/>
    </font>
    <font>
      <b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1" xfId="0" applyAlignment="1" applyBorder="1" applyFill="1" applyFont="1" applyNumberFormat="1">
      <alignment horizontal="center" shrinkToFit="0" wrapText="1"/>
    </xf>
    <xf borderId="2" fillId="2" fontId="1" numFmtId="1" xfId="0" applyAlignment="1" applyBorder="1" applyFont="1" applyNumberFormat="1">
      <alignment horizontal="center" shrinkToFit="0" wrapText="1"/>
    </xf>
    <xf borderId="2" fillId="3" fontId="1" numFmtId="1" xfId="0" applyAlignment="1" applyBorder="1" applyFill="1" applyFont="1" applyNumberFormat="1">
      <alignment horizontal="center" shrinkToFit="0" wrapText="1"/>
    </xf>
    <xf borderId="2" fillId="2" fontId="2" numFmtId="1" xfId="0" applyAlignment="1" applyBorder="1" applyFont="1" applyNumberFormat="1">
      <alignment horizontal="center" shrinkToFit="0" wrapText="1"/>
    </xf>
    <xf borderId="2" fillId="3" fontId="3" numFmtId="1" xfId="0" applyAlignment="1" applyBorder="1" applyFont="1" applyNumberFormat="1">
      <alignment horizontal="center" shrinkToFit="0" wrapText="1"/>
    </xf>
    <xf borderId="2" fillId="2" fontId="1" numFmtId="1" xfId="0" applyAlignment="1" applyBorder="1" applyFont="1" applyNumberFormat="1">
      <alignment horizontal="center" readingOrder="0" shrinkToFit="0" wrapText="1"/>
    </xf>
    <xf borderId="0" fillId="4" fontId="4" numFmtId="1" xfId="0" applyFill="1" applyFont="1" applyNumberFormat="1"/>
    <xf borderId="1" fillId="4" fontId="1" numFmtId="0" xfId="0" applyAlignment="1" applyBorder="1" applyFont="1">
      <alignment horizontal="center" shrinkToFit="0" vertical="bottom" wrapText="1"/>
    </xf>
    <xf borderId="2" fillId="0" fontId="5" numFmtId="1" xfId="0" applyAlignment="1" applyBorder="1" applyFont="1" applyNumberFormat="1">
      <alignment horizontal="center" shrinkToFit="0" wrapText="1"/>
    </xf>
    <xf borderId="2" fillId="4" fontId="6" numFmtId="0" xfId="0" applyAlignment="1" applyBorder="1" applyFont="1">
      <alignment shrinkToFit="0" vertical="bottom" wrapText="1"/>
    </xf>
    <xf borderId="2" fillId="4" fontId="4" numFmtId="1" xfId="0" applyAlignment="1" applyBorder="1" applyFont="1" applyNumberFormat="1">
      <alignment horizontal="center" shrinkToFit="0" wrapText="1"/>
    </xf>
    <xf borderId="2" fillId="0" fontId="7" numFmtId="0" xfId="0" applyAlignment="1" applyBorder="1" applyFont="1">
      <alignment shrinkToFit="0" vertical="bottom" wrapText="1"/>
    </xf>
    <xf borderId="2" fillId="3" fontId="1" numFmtId="0" xfId="0" applyAlignment="1" applyBorder="1" applyFont="1">
      <alignment horizontal="center" shrinkToFit="0" vertical="bottom" wrapText="1"/>
    </xf>
    <xf borderId="2" fillId="4" fontId="1" numFmtId="0" xfId="0" applyAlignment="1" applyBorder="1" applyFont="1">
      <alignment horizontal="center" shrinkToFit="0" vertical="bottom" wrapText="1"/>
    </xf>
    <xf borderId="2" fillId="4" fontId="1" numFmtId="1" xfId="0" applyAlignment="1" applyBorder="1" applyFont="1" applyNumberFormat="1">
      <alignment horizontal="center" shrinkToFit="0" vertical="bottom" wrapText="1"/>
    </xf>
    <xf borderId="2" fillId="4" fontId="8" numFmtId="1" xfId="0" applyAlignment="1" applyBorder="1" applyFont="1" applyNumberFormat="1">
      <alignment horizontal="center" shrinkToFit="0" wrapText="1"/>
    </xf>
    <xf borderId="2" fillId="4" fontId="1" numFmtId="1" xfId="0" applyAlignment="1" applyBorder="1" applyFont="1" applyNumberFormat="1">
      <alignment horizontal="center" shrinkToFit="0" wrapText="1"/>
    </xf>
    <xf borderId="2" fillId="3" fontId="9" numFmtId="1" xfId="0" applyAlignment="1" applyBorder="1" applyFont="1" applyNumberFormat="1">
      <alignment horizontal="center" shrinkToFit="0" wrapText="1"/>
    </xf>
    <xf borderId="2" fillId="4" fontId="9" numFmtId="1" xfId="0" applyAlignment="1" applyBorder="1" applyFont="1" applyNumberFormat="1">
      <alignment horizontal="center" shrinkToFit="0" wrapText="1"/>
    </xf>
    <xf borderId="0" fillId="0" fontId="4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wildberries.ru/catalog/0/search.aspx?search=%D0%BA%D0%BE%D0%BD%D1%81%D1%82%D1%80%D1%83%D0%BA%D1%82%D0%BE%D1%80%203d" TargetMode="External"/><Relationship Id="rId2" Type="http://schemas.openxmlformats.org/officeDocument/2006/relationships/hyperlink" Target="https://www.wildberries.ru/catalog/17720830/detail.aspx?targetUrl=EX" TargetMode="External"/><Relationship Id="rId3" Type="http://schemas.openxmlformats.org/officeDocument/2006/relationships/hyperlink" Target="https://detail.1688.com/offer/586295255086.html?spm=a26352.b28411319.offerlist.57.79281e627gHcjj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5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3" t="s">
        <v>14</v>
      </c>
      <c r="P1" s="3" t="s">
        <v>15</v>
      </c>
      <c r="Q1" s="2" t="s">
        <v>16</v>
      </c>
      <c r="R1" s="6" t="s">
        <v>17</v>
      </c>
      <c r="S1" s="2" t="s">
        <v>18</v>
      </c>
      <c r="T1" s="2" t="s">
        <v>19</v>
      </c>
      <c r="U1" s="3" t="s">
        <v>20</v>
      </c>
      <c r="V1" s="7"/>
      <c r="W1" s="7"/>
      <c r="X1" s="7"/>
      <c r="Y1" s="7"/>
      <c r="Z1" s="7"/>
      <c r="AA1" s="7"/>
      <c r="AB1" s="7"/>
      <c r="AC1" s="7"/>
      <c r="AD1" s="7"/>
    </row>
    <row r="2" ht="31.5" customHeight="1">
      <c r="A2" s="8" t="s">
        <v>21</v>
      </c>
      <c r="B2" s="9" t="s">
        <v>22</v>
      </c>
      <c r="C2" s="10" t="s">
        <v>23</v>
      </c>
      <c r="D2" s="11">
        <v>10000.0</v>
      </c>
      <c r="E2" s="12" t="s">
        <v>24</v>
      </c>
      <c r="F2" s="13">
        <v>1500.0</v>
      </c>
      <c r="G2" s="14">
        <v>100.0</v>
      </c>
      <c r="H2" s="15">
        <v>420.0</v>
      </c>
      <c r="I2" s="3">
        <f>F2/H2*100</f>
        <v>357.1428571</v>
      </c>
      <c r="J2" s="16">
        <v>220.0</v>
      </c>
      <c r="K2" s="17">
        <f>J2+H2</f>
        <v>640</v>
      </c>
      <c r="L2" s="17">
        <f>K2+50</f>
        <v>690</v>
      </c>
      <c r="M2" s="17">
        <f>L2+2500/(G2*2)</f>
        <v>702.5</v>
      </c>
      <c r="N2" s="17">
        <f>M2+F2*0.1</f>
        <v>852.5</v>
      </c>
      <c r="O2" s="18">
        <f>L2*G2*2</f>
        <v>138000</v>
      </c>
      <c r="P2" s="18">
        <f>N2*G2*2</f>
        <v>170500</v>
      </c>
      <c r="Q2" s="19">
        <f>G2*F2*2</f>
        <v>300000</v>
      </c>
      <c r="R2" s="19">
        <f>Q2*0.81-G2*2*74-((74*10%+33*10%)*G2*2)</f>
        <v>226060</v>
      </c>
      <c r="S2" s="19">
        <f>R2-R2*0.06</f>
        <v>212496.4</v>
      </c>
      <c r="T2" s="19">
        <f>R2-P2</f>
        <v>55560</v>
      </c>
      <c r="U2" s="18">
        <f>T2/P2*100</f>
        <v>32.58651026</v>
      </c>
      <c r="V2" s="20"/>
      <c r="W2" s="20"/>
      <c r="X2" s="20"/>
      <c r="Y2" s="20"/>
      <c r="Z2" s="20"/>
      <c r="AA2" s="20"/>
      <c r="AB2" s="20"/>
      <c r="AC2" s="20"/>
      <c r="AD2" s="20"/>
    </row>
  </sheetData>
  <hyperlinks>
    <hyperlink r:id="rId1" ref="B2"/>
    <hyperlink r:id="rId2" ref="C2"/>
    <hyperlink r:id="rId3" ref="E2"/>
  </hyperlinks>
  <drawing r:id="rId4"/>
</worksheet>
</file>