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фин модель\"/>
    </mc:Choice>
  </mc:AlternateContent>
  <xr:revisionPtr revIDLastSave="0" documentId="13_ncr:1_{49555095-8E50-4665-98ED-6F867F577FDD}" xr6:coauthVersionLast="45" xr6:coauthVersionMax="45" xr10:uidLastSave="{00000000-0000-0000-0000-000000000000}"/>
  <bookViews>
    <workbookView xWindow="-120" yWindow="-120" windowWidth="29040" windowHeight="15840" tabRatio="767" activeTab="4" xr2:uid="{00000000-000D-0000-FFFF-FFFF00000000}"/>
  </bookViews>
  <sheets>
    <sheet name="1 Инвестиции" sheetId="29" r:id="rId1"/>
    <sheet name="2 Продажи" sheetId="30" r:id="rId2"/>
    <sheet name="3 Расходы" sheetId="31" r:id="rId3"/>
    <sheet name="4 Финмодель_автоматически" sheetId="28" r:id="rId4"/>
    <sheet name="5 Показатели" sheetId="32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kpn1">[1]Главн!$D$46</definedName>
    <definedName name="__kpn2">[1]Главн!$E$46</definedName>
    <definedName name="__kpn3">[1]Главн!$F$46</definedName>
    <definedName name="__kpn4">[1]Главн!$G$46</definedName>
    <definedName name="__kpn5">[1]Главн!$H$46</definedName>
    <definedName name="__kpn6">[1]Главн!$I$46</definedName>
    <definedName name="__kpn7">[1]Главн!$J$46</definedName>
    <definedName name="__kpn8">[1]Главн!$K$46</definedName>
    <definedName name="__nds1">[1]Главн!$D$42</definedName>
    <definedName name="__nds2">[1]Главн!$E$42</definedName>
    <definedName name="__nds3">[1]Главн!$F$42</definedName>
    <definedName name="__nds4">[1]Главн!$G$42</definedName>
    <definedName name="__nds5">[1]Главн!$H$42</definedName>
    <definedName name="__nds6">[1]Главн!$I$42</definedName>
    <definedName name="_124" hidden="1">'[2]1.6 TRS Data'!#REF!</definedName>
    <definedName name="_kpn1">[1]Главн!$D$46</definedName>
    <definedName name="_kpn2">[1]Главн!$E$46</definedName>
    <definedName name="_kpn3">[1]Главн!$F$46</definedName>
    <definedName name="_kpn4">[1]Главн!$G$46</definedName>
    <definedName name="_kpn5">[1]Главн!$H$46</definedName>
    <definedName name="_kpn6">[1]Главн!$I$46</definedName>
    <definedName name="_kpn7">[1]Главн!$J$46</definedName>
    <definedName name="_kpn8">[1]Главн!$K$46</definedName>
    <definedName name="_nds1">[1]Главн!$D$42</definedName>
    <definedName name="_nds2">[1]Главн!$E$42</definedName>
    <definedName name="_nds3">[1]Главн!$F$42</definedName>
    <definedName name="_nds4">[1]Главн!$G$42</definedName>
    <definedName name="_nds5">[1]Главн!$H$42</definedName>
    <definedName name="_nds6">[1]Главн!$I$42</definedName>
    <definedName name="cfb">[3]NPV!$F$18</definedName>
    <definedName name="DcB">'[4]Дин. оборотн. ср-в!!!'!$B$17+'[4]Дин. оборотн. ср-в!!!'!$B$18+'[4]Дин. оборотн. ср-в!!!'!$B$19+'[4]Дин. оборотн. ср-в!!!'!$B$20</definedName>
    <definedName name="DcF">'[4]Дин. оборотн. ср-в!!!'!$F$17+'[4]Дин. оборотн. ср-в!!!'!$F$18+'[4]Дин. оборотн. ср-в!!!'!$F$19+'[4]Дин. оборотн. ср-в!!!'!$F$20</definedName>
    <definedName name="DF">'[4]Дин. оборотн. ср-в!!!'!$F$25+'[4]Дин. оборотн. ср-в!!!'!$F$26+'[4]Дин. оборотн. ср-в!!!'!$F$27+'[4]Дин. оборотн. ср-в!!!'!$F$28+'[4]Дин. оборотн. ср-в!!!'!$F$29+'[4]Дин. оборотн. ср-в!!!'!$F$30+'[4]Дин. оборотн. ср-в!!!'!$F$31</definedName>
    <definedName name="DG">'[4]Дин. оборотн. ср-в!!!'!$B$25+'[4]Дин. оборотн. ср-в!!!'!$B$26+'[4]Дин. оборотн. ср-в!!!'!$B$27+'[4]Дин. оборотн. ср-в!!!'!$B$28+'[4]Дин. оборотн. ср-в!!!'!$B$29+'[4]Дин. оборотн. ср-в!!!'!$B$30+'[4]Дин. оборотн. ср-в!!!'!$B$31</definedName>
    <definedName name="EUR">[5]Свод!$C$9</definedName>
    <definedName name="EURO">'[6]Осн. пара'!$C$8</definedName>
    <definedName name="imush1">[1]Главн!$D$44</definedName>
    <definedName name="imush2">[1]Главн!$E$44</definedName>
    <definedName name="imush3">[1]Главн!$F$44</definedName>
    <definedName name="imush4">[1]Главн!$G$44</definedName>
    <definedName name="imush5">[1]Главн!$H$44</definedName>
    <definedName name="imush6">[1]Главн!$I$44</definedName>
    <definedName name="imush7">[1]Главн!$J$44</definedName>
    <definedName name="imush8">[1]Главн!$K$44</definedName>
    <definedName name="inf">[1]Главн!$C$35</definedName>
    <definedName name="inv_ph">[7]Assum!$E$18</definedName>
    <definedName name="kurs2">[1]Главн!$C$31</definedName>
    <definedName name="lang">#REF!</definedName>
    <definedName name="lgot1">[1]Главн!$D$41</definedName>
    <definedName name="lgot2">[1]Главн!$E$41</definedName>
    <definedName name="lgot3">[1]Главн!$F$41</definedName>
    <definedName name="lgot4">[1]Главн!$G$41</definedName>
    <definedName name="lgot5">[1]Главн!$H$41</definedName>
    <definedName name="ListOffset" hidden="1">1</definedName>
    <definedName name="name">[1]Главн!$C$2</definedName>
    <definedName name="price">[5]Свод!$C$11</definedName>
    <definedName name="remont">[1]Амортиз!$F$125</definedName>
    <definedName name="USD">'[6]Осн. пара'!$C$4</definedName>
    <definedName name="valuta">[1]Главн!$C$21</definedName>
    <definedName name="valuta2">[1]Главн!$C$19</definedName>
    <definedName name="бву">'[8]Фин. пок-ли'!$C$17</definedName>
    <definedName name="вид_инвестиций">[1]Invest!$C$7:$C$240</definedName>
    <definedName name="Вита_осн">'[9]ИсхД+'!$A$2</definedName>
    <definedName name="вложения">'[1]Граф кап инвестиц'!$B$8:$B$12</definedName>
    <definedName name="год">[10]Осн.показ!$D$8</definedName>
    <definedName name="год1">[10]Осн.показ!$D$9</definedName>
    <definedName name="Дебиторская__задолженность">'[4]Дин. оборотн. ср-в!!!'!$B$25+'[4]Дин. оборотн. ср-в!!!'!$B$26+'[4]Дин. оборотн. ср-в!!!'!$B$27+'[4]Дин. оборотн. ср-в!!!'!$B$28+'[4]Дин. оборотн. ср-в!!!'!$B$29+'[4]Дин. оборотн. ср-в!!!'!$B$30+'[4]Дин. оборотн. ср-в!!!'!$B$31+'[4]Дин. оборотн. ср-в!!!'!$B$33</definedName>
    <definedName name="Дебиторская_задолженность_Ст_сть_всех_активов">'[4]Уровень показателей!!!'!$E$18/'[4]Б3!!!'!$C$58</definedName>
    <definedName name="дз1к">[4]Б1!$D$34+[4]Б1!$D$35+[4]Б1!$D$36+[4]Б1!$D$37+[4]Б1!$D$38+[4]Б1!$D$39</definedName>
    <definedName name="дз1н">[4]Б1!$C$34++[4]Б1!$C$35+[4]Б1!$C$36+[4]Б1!$C$37+[4]Б1!$C$38+[4]Б1!$C$39</definedName>
    <definedName name="доллар">[11]Параметры!$C$18</definedName>
    <definedName name="дт">'[12]пост. пар.'!$C$13</definedName>
    <definedName name="евр">[10]Осн.показ!$D$13</definedName>
    <definedName name="Инвестор1">[1]Главн!$C$8</definedName>
    <definedName name="Инвестор2">[1]Главн!$C$9</definedName>
    <definedName name="Инвестор3">[1]Главн!$C$10</definedName>
    <definedName name="инициатор">[1]Главн!$C$7</definedName>
    <definedName name="кндс1">[13]Исх!$C$8</definedName>
    <definedName name="кросс_курс">'[14]Приобретение О.С.'!$F$3</definedName>
    <definedName name="курс_доллара_сегодня">[15]константы!$A$15</definedName>
    <definedName name="магаз">[16]DATA!$D$14:$D$76</definedName>
    <definedName name="мес">[17]Осн.показ!$C$10</definedName>
    <definedName name="мес1">[17]Осн.показ!$C$11</definedName>
    <definedName name="Мощность">[18]Параметры!$C$2</definedName>
    <definedName name="МРП">'[14]Перем. затраты'!$P$46</definedName>
    <definedName name="мсмамам">'[19]Data-in'!$B$1381</definedName>
    <definedName name="Наименование">'[5]План пр-ва'!$A$6</definedName>
    <definedName name="ндс">[20]Исх!$C$17</definedName>
    <definedName name="НДС_2003">'[14]Перем. затраты'!$P$48</definedName>
    <definedName name="НДС1">[13]Исх!$C$7</definedName>
    <definedName name="НДС2">'[14]Перем. затраты'!$P$47</definedName>
    <definedName name="объем">'[6]Осн. пара'!$C$6</definedName>
    <definedName name="объемгод">'[6]Осн. пара'!$C$7</definedName>
    <definedName name="ОС">[17]ОС!$D$27</definedName>
    <definedName name="отдел">[21]DATA!$D$14:$D$76</definedName>
    <definedName name="отрасль">[4]Б1!$B$6</definedName>
    <definedName name="ПМ">'[14]Перем. затраты'!$K$3</definedName>
    <definedName name="Показатели">[1]Главн!$C$2</definedName>
    <definedName name="раб">'[6]Осн. пара'!$C$9</definedName>
    <definedName name="рас">[17]Осн.показ!$C$12</definedName>
    <definedName name="рос">'[12]пост. пар.'!$C$8</definedName>
    <definedName name="соц1">[1]Главн!$D$48</definedName>
    <definedName name="соц2">[1]Главн!$E$48</definedName>
    <definedName name="соц3">[1]Главн!$F$48</definedName>
    <definedName name="соц4">[1]Главн!$G$48</definedName>
    <definedName name="соц5">[1]Главн!$H$48</definedName>
    <definedName name="Срок_инвестиций1">[1]Invest!$I$7:$I$240</definedName>
    <definedName name="Срок_инвестиций2">[1]Invest!$M$7:$M$240</definedName>
    <definedName name="Срок_инвестиций3">[1]Invest!$Q$7:$Q$240</definedName>
    <definedName name="Срок_инвестиций4">[1]Invest!$U$7:$U$240</definedName>
    <definedName name="ст">[22]Норм!$F$9</definedName>
    <definedName name="СтавкаПроцента1">'[23]L-1'!$B$6</definedName>
    <definedName name="Сумма_инвест1">[1]Invest!$H$7:$H$240</definedName>
    <definedName name="Сумма_инвест2">[1]Invest!$L$7:$L$240</definedName>
    <definedName name="Сумма_инвест3">[1]Invest!$P$7:$P$240</definedName>
    <definedName name="Сумма_инвест4">[1]Invest!$T$7:$T$240</definedName>
    <definedName name="СуммаКредита1">'[23]L-1'!$B$5</definedName>
    <definedName name="таблица_цен">[15]константы!$F$2:$G$30</definedName>
    <definedName name="убн96">'[9]Нетто3!!!'!$A$2</definedName>
    <definedName name="цен">[10]Осн.показ!$D$5</definedName>
    <definedName name="цен1">[17]Осн.показ!$C$6</definedName>
    <definedName name="цена">'[6]Осн. пара'!$C$2</definedName>
    <definedName name="цена1">'[6]Осн. пара'!$C$13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0" i="30" l="1"/>
  <c r="E12" i="28" l="1"/>
  <c r="F12" i="28"/>
  <c r="G12" i="28"/>
  <c r="E20" i="28"/>
  <c r="I20" i="28"/>
  <c r="J20" i="28"/>
  <c r="K20" i="28"/>
  <c r="L20" i="28"/>
  <c r="M20" i="28"/>
  <c r="N20" i="28"/>
  <c r="O20" i="28"/>
  <c r="P20" i="28"/>
  <c r="Q20" i="28"/>
  <c r="R20" i="28"/>
  <c r="S20" i="28"/>
  <c r="T20" i="28"/>
  <c r="U20" i="28"/>
  <c r="F20" i="28" s="1"/>
  <c r="V20" i="28"/>
  <c r="W20" i="28"/>
  <c r="X20" i="28"/>
  <c r="Y20" i="28"/>
  <c r="Z20" i="28"/>
  <c r="AA20" i="28"/>
  <c r="AB20" i="28"/>
  <c r="AC20" i="28"/>
  <c r="AD20" i="28"/>
  <c r="AE20" i="28"/>
  <c r="AF20" i="28"/>
  <c r="AG20" i="28"/>
  <c r="AH20" i="28"/>
  <c r="AI20" i="28"/>
  <c r="AJ20" i="28"/>
  <c r="AK20" i="28"/>
  <c r="AL20" i="28"/>
  <c r="AM20" i="28"/>
  <c r="AN20" i="28"/>
  <c r="AO20" i="28"/>
  <c r="AP20" i="28"/>
  <c r="AQ20" i="28"/>
  <c r="H19" i="28"/>
  <c r="H20" i="28"/>
  <c r="C11" i="28"/>
  <c r="C12" i="28"/>
  <c r="H11" i="28"/>
  <c r="H12" i="28"/>
  <c r="D11" i="31"/>
  <c r="E11" i="31" s="1"/>
  <c r="AD11" i="31" s="1"/>
  <c r="AE11" i="31" s="1"/>
  <c r="AF11" i="31" s="1"/>
  <c r="AG11" i="31" s="1"/>
  <c r="AH11" i="31" s="1"/>
  <c r="AI11" i="31" s="1"/>
  <c r="AJ11" i="31" s="1"/>
  <c r="AK11" i="31" s="1"/>
  <c r="AL11" i="31" s="1"/>
  <c r="AM11" i="31" s="1"/>
  <c r="AN11" i="31" s="1"/>
  <c r="AO11" i="31" s="1"/>
  <c r="D12" i="31"/>
  <c r="E12" i="31" s="1"/>
  <c r="D13" i="31"/>
  <c r="R13" i="31" s="1"/>
  <c r="S13" i="31" s="1"/>
  <c r="T13" i="31" s="1"/>
  <c r="U13" i="31" s="1"/>
  <c r="V13" i="31" s="1"/>
  <c r="W13" i="31" s="1"/>
  <c r="X13" i="31" s="1"/>
  <c r="Y13" i="31" s="1"/>
  <c r="Z13" i="31" s="1"/>
  <c r="AA13" i="31" s="1"/>
  <c r="AB13" i="31" s="1"/>
  <c r="AC13" i="31" s="1"/>
  <c r="D14" i="31"/>
  <c r="E14" i="31" s="1"/>
  <c r="D20" i="31"/>
  <c r="E20" i="31" s="1"/>
  <c r="AD20" i="31" s="1"/>
  <c r="AE20" i="31" s="1"/>
  <c r="AF20" i="31" s="1"/>
  <c r="AG20" i="31" s="1"/>
  <c r="AH20" i="31" s="1"/>
  <c r="AI20" i="31" s="1"/>
  <c r="AJ20" i="31" s="1"/>
  <c r="AK20" i="31" s="1"/>
  <c r="AL20" i="31" s="1"/>
  <c r="AM20" i="31" s="1"/>
  <c r="AN20" i="31" s="1"/>
  <c r="AO20" i="31" s="1"/>
  <c r="D21" i="31"/>
  <c r="R21" i="31" s="1"/>
  <c r="S21" i="31" s="1"/>
  <c r="T21" i="31" s="1"/>
  <c r="U21" i="31" s="1"/>
  <c r="V21" i="31" s="1"/>
  <c r="W21" i="31" s="1"/>
  <c r="X21" i="31" s="1"/>
  <c r="Y21" i="31" s="1"/>
  <c r="Z21" i="31" s="1"/>
  <c r="AA21" i="31" s="1"/>
  <c r="AB21" i="31" s="1"/>
  <c r="AC21" i="31" s="1"/>
  <c r="D22" i="31"/>
  <c r="E22" i="31" s="1"/>
  <c r="AD22" i="31" s="1"/>
  <c r="AE22" i="31" s="1"/>
  <c r="AF22" i="31" s="1"/>
  <c r="AG22" i="31" s="1"/>
  <c r="AH22" i="31" s="1"/>
  <c r="AI22" i="31" s="1"/>
  <c r="AJ22" i="31" s="1"/>
  <c r="AK22" i="31" s="1"/>
  <c r="AL22" i="31" s="1"/>
  <c r="AM22" i="31" s="1"/>
  <c r="AN22" i="31" s="1"/>
  <c r="AO22" i="31" s="1"/>
  <c r="D23" i="31"/>
  <c r="E23" i="31" s="1"/>
  <c r="AD23" i="31" s="1"/>
  <c r="AE23" i="31" s="1"/>
  <c r="AF23" i="31" s="1"/>
  <c r="AG23" i="31" s="1"/>
  <c r="AH23" i="31" s="1"/>
  <c r="AI23" i="31" s="1"/>
  <c r="AJ23" i="31" s="1"/>
  <c r="AK23" i="31" s="1"/>
  <c r="AL23" i="31" s="1"/>
  <c r="AM23" i="31" s="1"/>
  <c r="AN23" i="31" s="1"/>
  <c r="AO23" i="31" s="1"/>
  <c r="D19" i="31"/>
  <c r="E19" i="31" s="1"/>
  <c r="R12" i="31"/>
  <c r="S12" i="31" s="1"/>
  <c r="T12" i="31" s="1"/>
  <c r="U12" i="31" s="1"/>
  <c r="V12" i="31" s="1"/>
  <c r="W12" i="31" s="1"/>
  <c r="X12" i="31" s="1"/>
  <c r="Y12" i="31" s="1"/>
  <c r="Z12" i="31" s="1"/>
  <c r="AA12" i="31" s="1"/>
  <c r="AB12" i="31" s="1"/>
  <c r="AC12" i="31" s="1"/>
  <c r="R22" i="31"/>
  <c r="S22" i="31" s="1"/>
  <c r="T22" i="31" s="1"/>
  <c r="U22" i="31" s="1"/>
  <c r="V22" i="31" s="1"/>
  <c r="W22" i="31" s="1"/>
  <c r="X22" i="31" s="1"/>
  <c r="Y22" i="31" s="1"/>
  <c r="Z22" i="31" s="1"/>
  <c r="AA22" i="31" s="1"/>
  <c r="AB22" i="31" s="1"/>
  <c r="AC22" i="31" s="1"/>
  <c r="F9" i="31"/>
  <c r="G9" i="31" s="1"/>
  <c r="H9" i="31" s="1"/>
  <c r="I9" i="31" s="1"/>
  <c r="J9" i="31" s="1"/>
  <c r="K9" i="31" s="1"/>
  <c r="L9" i="31" s="1"/>
  <c r="M9" i="31" s="1"/>
  <c r="N9" i="31" s="1"/>
  <c r="O9" i="31" s="1"/>
  <c r="P9" i="31" s="1"/>
  <c r="Q9" i="31" s="1"/>
  <c r="F10" i="31"/>
  <c r="G10" i="31" s="1"/>
  <c r="H10" i="31" s="1"/>
  <c r="I10" i="31" s="1"/>
  <c r="J10" i="31" s="1"/>
  <c r="K10" i="31" s="1"/>
  <c r="L10" i="31" s="1"/>
  <c r="M10" i="31" s="1"/>
  <c r="N10" i="31" s="1"/>
  <c r="O10" i="31" s="1"/>
  <c r="P10" i="31" s="1"/>
  <c r="Q10" i="31" s="1"/>
  <c r="F11" i="31"/>
  <c r="G11" i="31" s="1"/>
  <c r="H11" i="31" s="1"/>
  <c r="I11" i="31" s="1"/>
  <c r="J11" i="31" s="1"/>
  <c r="K11" i="31" s="1"/>
  <c r="L11" i="31" s="1"/>
  <c r="M11" i="31" s="1"/>
  <c r="N11" i="31" s="1"/>
  <c r="O11" i="31" s="1"/>
  <c r="P11" i="31" s="1"/>
  <c r="Q11" i="31" s="1"/>
  <c r="F12" i="31"/>
  <c r="G12" i="31" s="1"/>
  <c r="H12" i="31" s="1"/>
  <c r="I12" i="31" s="1"/>
  <c r="J12" i="31" s="1"/>
  <c r="K12" i="31" s="1"/>
  <c r="L12" i="31" s="1"/>
  <c r="M12" i="31" s="1"/>
  <c r="N12" i="31" s="1"/>
  <c r="O12" i="31" s="1"/>
  <c r="P12" i="31" s="1"/>
  <c r="Q12" i="31" s="1"/>
  <c r="F13" i="31"/>
  <c r="G13" i="31" s="1"/>
  <c r="H13" i="31" s="1"/>
  <c r="I13" i="31" s="1"/>
  <c r="J13" i="31" s="1"/>
  <c r="K13" i="31" s="1"/>
  <c r="L13" i="31" s="1"/>
  <c r="M13" i="31" s="1"/>
  <c r="N13" i="31" s="1"/>
  <c r="O13" i="31" s="1"/>
  <c r="P13" i="31" s="1"/>
  <c r="Q13" i="31" s="1"/>
  <c r="F14" i="31"/>
  <c r="G14" i="31" s="1"/>
  <c r="H14" i="31" s="1"/>
  <c r="I14" i="31" s="1"/>
  <c r="J14" i="31" s="1"/>
  <c r="K14" i="31" s="1"/>
  <c r="L14" i="31" s="1"/>
  <c r="M14" i="31" s="1"/>
  <c r="N14" i="31" s="1"/>
  <c r="O14" i="31" s="1"/>
  <c r="P14" i="31" s="1"/>
  <c r="Q14" i="31" s="1"/>
  <c r="F15" i="31"/>
  <c r="G15" i="31" s="1"/>
  <c r="H15" i="31" s="1"/>
  <c r="I15" i="31" s="1"/>
  <c r="J15" i="31" s="1"/>
  <c r="K15" i="31" s="1"/>
  <c r="L15" i="31" s="1"/>
  <c r="M15" i="31" s="1"/>
  <c r="N15" i="31" s="1"/>
  <c r="O15" i="31" s="1"/>
  <c r="P15" i="31" s="1"/>
  <c r="Q15" i="31" s="1"/>
  <c r="F16" i="31"/>
  <c r="G16" i="31" s="1"/>
  <c r="H16" i="31" s="1"/>
  <c r="I16" i="31" s="1"/>
  <c r="J16" i="31" s="1"/>
  <c r="K16" i="31" s="1"/>
  <c r="L16" i="31" s="1"/>
  <c r="M16" i="31" s="1"/>
  <c r="N16" i="31" s="1"/>
  <c r="O16" i="31" s="1"/>
  <c r="P16" i="31" s="1"/>
  <c r="Q16" i="31" s="1"/>
  <c r="F17" i="31"/>
  <c r="G17" i="31" s="1"/>
  <c r="H17" i="31" s="1"/>
  <c r="I17" i="31" s="1"/>
  <c r="J17" i="31" s="1"/>
  <c r="K17" i="31" s="1"/>
  <c r="L17" i="31" s="1"/>
  <c r="M17" i="31" s="1"/>
  <c r="N17" i="31" s="1"/>
  <c r="O17" i="31" s="1"/>
  <c r="P17" i="31" s="1"/>
  <c r="Q17" i="31" s="1"/>
  <c r="F18" i="31"/>
  <c r="G18" i="31" s="1"/>
  <c r="H18" i="31" s="1"/>
  <c r="I18" i="31" s="1"/>
  <c r="J18" i="31" s="1"/>
  <c r="K18" i="31" s="1"/>
  <c r="L18" i="31" s="1"/>
  <c r="M18" i="31" s="1"/>
  <c r="N18" i="31" s="1"/>
  <c r="O18" i="31" s="1"/>
  <c r="P18" i="31" s="1"/>
  <c r="Q18" i="31" s="1"/>
  <c r="F19" i="31"/>
  <c r="G19" i="31" s="1"/>
  <c r="H19" i="31" s="1"/>
  <c r="I19" i="31" s="1"/>
  <c r="J19" i="31" s="1"/>
  <c r="K19" i="31" s="1"/>
  <c r="L19" i="31" s="1"/>
  <c r="M19" i="31" s="1"/>
  <c r="N19" i="31" s="1"/>
  <c r="O19" i="31" s="1"/>
  <c r="P19" i="31" s="1"/>
  <c r="Q19" i="31" s="1"/>
  <c r="F20" i="31"/>
  <c r="G20" i="31" s="1"/>
  <c r="H20" i="31" s="1"/>
  <c r="I20" i="31" s="1"/>
  <c r="J20" i="31" s="1"/>
  <c r="K20" i="31" s="1"/>
  <c r="L20" i="31" s="1"/>
  <c r="M20" i="31" s="1"/>
  <c r="N20" i="31" s="1"/>
  <c r="O20" i="31" s="1"/>
  <c r="P20" i="31" s="1"/>
  <c r="Q20" i="31" s="1"/>
  <c r="F21" i="31"/>
  <c r="G21" i="31" s="1"/>
  <c r="H21" i="31" s="1"/>
  <c r="I21" i="31" s="1"/>
  <c r="J21" i="31" s="1"/>
  <c r="K21" i="31" s="1"/>
  <c r="L21" i="31" s="1"/>
  <c r="M21" i="31" s="1"/>
  <c r="N21" i="31" s="1"/>
  <c r="O21" i="31" s="1"/>
  <c r="P21" i="31" s="1"/>
  <c r="Q21" i="31" s="1"/>
  <c r="F22" i="31"/>
  <c r="G22" i="31" s="1"/>
  <c r="H22" i="31" s="1"/>
  <c r="I22" i="31" s="1"/>
  <c r="J22" i="31" s="1"/>
  <c r="K22" i="31" s="1"/>
  <c r="L22" i="31" s="1"/>
  <c r="M22" i="31" s="1"/>
  <c r="N22" i="31" s="1"/>
  <c r="O22" i="31" s="1"/>
  <c r="P22" i="31" s="1"/>
  <c r="Q22" i="31" s="1"/>
  <c r="F23" i="31"/>
  <c r="G23" i="31" s="1"/>
  <c r="H23" i="31" s="1"/>
  <c r="I23" i="31" s="1"/>
  <c r="J23" i="31" s="1"/>
  <c r="K23" i="31" s="1"/>
  <c r="L23" i="31" s="1"/>
  <c r="M23" i="31" s="1"/>
  <c r="N23" i="31" s="1"/>
  <c r="O23" i="31" s="1"/>
  <c r="P23" i="31" s="1"/>
  <c r="Q23" i="31" s="1"/>
  <c r="D9" i="31"/>
  <c r="E9" i="31" s="1"/>
  <c r="AD9" i="31" s="1"/>
  <c r="AE9" i="31" s="1"/>
  <c r="AF9" i="31" s="1"/>
  <c r="AG9" i="31" s="1"/>
  <c r="AH9" i="31" s="1"/>
  <c r="AI9" i="31" s="1"/>
  <c r="AJ9" i="31" s="1"/>
  <c r="AK9" i="31" s="1"/>
  <c r="AL9" i="31" s="1"/>
  <c r="AM9" i="31" s="1"/>
  <c r="AN9" i="31" s="1"/>
  <c r="AO9" i="31" s="1"/>
  <c r="F8" i="31"/>
  <c r="I18" i="30"/>
  <c r="H17" i="30"/>
  <c r="H18" i="30"/>
  <c r="H19" i="30"/>
  <c r="I18" i="28" s="1"/>
  <c r="H20" i="30"/>
  <c r="I19" i="28" s="1"/>
  <c r="H12" i="30"/>
  <c r="I11" i="28" s="1"/>
  <c r="H9" i="30"/>
  <c r="C17" i="30"/>
  <c r="E21" i="31" l="1"/>
  <c r="AD21" i="31" s="1"/>
  <c r="AE21" i="31" s="1"/>
  <c r="AF21" i="31" s="1"/>
  <c r="AG21" i="31" s="1"/>
  <c r="AH21" i="31" s="1"/>
  <c r="AI21" i="31" s="1"/>
  <c r="AJ21" i="31" s="1"/>
  <c r="AK21" i="31" s="1"/>
  <c r="AL21" i="31" s="1"/>
  <c r="AM21" i="31" s="1"/>
  <c r="AN21" i="31" s="1"/>
  <c r="AO21" i="31" s="1"/>
  <c r="R20" i="31"/>
  <c r="S20" i="31" s="1"/>
  <c r="T20" i="31" s="1"/>
  <c r="U20" i="31" s="1"/>
  <c r="V20" i="31" s="1"/>
  <c r="W20" i="31" s="1"/>
  <c r="X20" i="31" s="1"/>
  <c r="Y20" i="31" s="1"/>
  <c r="Z20" i="31" s="1"/>
  <c r="AA20" i="31" s="1"/>
  <c r="AB20" i="31" s="1"/>
  <c r="AC20" i="31" s="1"/>
  <c r="G20" i="28"/>
  <c r="I20" i="30"/>
  <c r="I19" i="30"/>
  <c r="I17" i="30"/>
  <c r="J17" i="30" s="1"/>
  <c r="K17" i="30" s="1"/>
  <c r="L17" i="30" s="1"/>
  <c r="M17" i="30" s="1"/>
  <c r="N17" i="30" s="1"/>
  <c r="O17" i="30" s="1"/>
  <c r="P17" i="30" s="1"/>
  <c r="Q17" i="30" s="1"/>
  <c r="R17" i="30" s="1"/>
  <c r="S17" i="30" s="1"/>
  <c r="T17" i="30" s="1"/>
  <c r="U17" i="30" s="1"/>
  <c r="V17" i="30" s="1"/>
  <c r="W17" i="30" s="1"/>
  <c r="X17" i="30" s="1"/>
  <c r="Y17" i="30" s="1"/>
  <c r="Z17" i="30" s="1"/>
  <c r="AA17" i="30" s="1"/>
  <c r="AB17" i="30" s="1"/>
  <c r="AC17" i="30" s="1"/>
  <c r="AD17" i="30" s="1"/>
  <c r="AE17" i="30" s="1"/>
  <c r="AF17" i="30" s="1"/>
  <c r="AG17" i="30" s="1"/>
  <c r="AH17" i="30" s="1"/>
  <c r="AI17" i="30" s="1"/>
  <c r="AJ17" i="30" s="1"/>
  <c r="AK17" i="30" s="1"/>
  <c r="AL17" i="30" s="1"/>
  <c r="AM17" i="30" s="1"/>
  <c r="AN17" i="30" s="1"/>
  <c r="AO17" i="30" s="1"/>
  <c r="AP17" i="30" s="1"/>
  <c r="J18" i="30"/>
  <c r="K18" i="30" s="1"/>
  <c r="L18" i="30" s="1"/>
  <c r="M18" i="30" s="1"/>
  <c r="N18" i="30" s="1"/>
  <c r="O18" i="30" s="1"/>
  <c r="P18" i="30" s="1"/>
  <c r="Q18" i="30" s="1"/>
  <c r="R18" i="30" s="1"/>
  <c r="S18" i="30" s="1"/>
  <c r="T18" i="30" s="1"/>
  <c r="U18" i="30" s="1"/>
  <c r="V18" i="30" s="1"/>
  <c r="W18" i="30" s="1"/>
  <c r="X18" i="30" s="1"/>
  <c r="Y18" i="30" s="1"/>
  <c r="Z18" i="30" s="1"/>
  <c r="AA18" i="30" s="1"/>
  <c r="AB18" i="30" s="1"/>
  <c r="AC18" i="30" s="1"/>
  <c r="AD18" i="30" s="1"/>
  <c r="AE18" i="30" s="1"/>
  <c r="AF18" i="30" s="1"/>
  <c r="AG18" i="30" s="1"/>
  <c r="AH18" i="30" s="1"/>
  <c r="AI18" i="30" s="1"/>
  <c r="AJ18" i="30" s="1"/>
  <c r="AK18" i="30" s="1"/>
  <c r="AL18" i="30" s="1"/>
  <c r="AM18" i="30" s="1"/>
  <c r="AN18" i="30" s="1"/>
  <c r="AO18" i="30" s="1"/>
  <c r="AP18" i="30" s="1"/>
  <c r="R9" i="31"/>
  <c r="S9" i="31" s="1"/>
  <c r="T9" i="31" s="1"/>
  <c r="U9" i="31" s="1"/>
  <c r="V9" i="31" s="1"/>
  <c r="W9" i="31" s="1"/>
  <c r="X9" i="31" s="1"/>
  <c r="Y9" i="31" s="1"/>
  <c r="Z9" i="31" s="1"/>
  <c r="AA9" i="31" s="1"/>
  <c r="AB9" i="31" s="1"/>
  <c r="AC9" i="31" s="1"/>
  <c r="E13" i="31"/>
  <c r="AD13" i="31" s="1"/>
  <c r="AE13" i="31" s="1"/>
  <c r="AF13" i="31" s="1"/>
  <c r="AG13" i="31" s="1"/>
  <c r="AH13" i="31" s="1"/>
  <c r="AI13" i="31" s="1"/>
  <c r="AJ13" i="31" s="1"/>
  <c r="AK13" i="31" s="1"/>
  <c r="AL13" i="31" s="1"/>
  <c r="AM13" i="31" s="1"/>
  <c r="AN13" i="31" s="1"/>
  <c r="AO13" i="31" s="1"/>
  <c r="R23" i="31"/>
  <c r="S23" i="31" s="1"/>
  <c r="T23" i="31" s="1"/>
  <c r="U23" i="31" s="1"/>
  <c r="V23" i="31" s="1"/>
  <c r="W23" i="31" s="1"/>
  <c r="X23" i="31" s="1"/>
  <c r="Y23" i="31" s="1"/>
  <c r="Z23" i="31" s="1"/>
  <c r="AA23" i="31" s="1"/>
  <c r="AB23" i="31" s="1"/>
  <c r="AC23" i="31" s="1"/>
  <c r="R11" i="31"/>
  <c r="S11" i="31" s="1"/>
  <c r="T11" i="31" s="1"/>
  <c r="U11" i="31" s="1"/>
  <c r="V11" i="31" s="1"/>
  <c r="W11" i="31" s="1"/>
  <c r="X11" i="31" s="1"/>
  <c r="Y11" i="31" s="1"/>
  <c r="Z11" i="31" s="1"/>
  <c r="AA11" i="31" s="1"/>
  <c r="AB11" i="31" s="1"/>
  <c r="AC11" i="31" s="1"/>
  <c r="D18" i="31"/>
  <c r="R18" i="31" s="1"/>
  <c r="S18" i="31" s="1"/>
  <c r="T18" i="31" s="1"/>
  <c r="U18" i="31" s="1"/>
  <c r="V18" i="31" s="1"/>
  <c r="W18" i="31" s="1"/>
  <c r="X18" i="31" s="1"/>
  <c r="Y18" i="31" s="1"/>
  <c r="Z18" i="31" s="1"/>
  <c r="AA18" i="31" s="1"/>
  <c r="AB18" i="31" s="1"/>
  <c r="AC18" i="31" s="1"/>
  <c r="J19" i="30" l="1"/>
  <c r="J18" i="28"/>
  <c r="J20" i="30"/>
  <c r="J19" i="28"/>
  <c r="D17" i="30"/>
  <c r="C19" i="28"/>
  <c r="K20" i="30" l="1"/>
  <c r="K19" i="28"/>
  <c r="E16" i="28"/>
  <c r="E17" i="30"/>
  <c r="F17" i="30" s="1"/>
  <c r="E18" i="30"/>
  <c r="F18" i="30" s="1"/>
  <c r="E17" i="28"/>
  <c r="K18" i="28"/>
  <c r="K19" i="30"/>
  <c r="AD19" i="31"/>
  <c r="AE19" i="31" s="1"/>
  <c r="AF19" i="31" s="1"/>
  <c r="AG19" i="31" s="1"/>
  <c r="AH19" i="31" s="1"/>
  <c r="AI19" i="31" s="1"/>
  <c r="AJ19" i="31" s="1"/>
  <c r="AK19" i="31" s="1"/>
  <c r="AL19" i="31" s="1"/>
  <c r="AM19" i="31" s="1"/>
  <c r="AN19" i="31" s="1"/>
  <c r="AO19" i="31" s="1"/>
  <c r="R19" i="31"/>
  <c r="S19" i="31" s="1"/>
  <c r="T19" i="31" s="1"/>
  <c r="U19" i="31" s="1"/>
  <c r="V19" i="31" s="1"/>
  <c r="W19" i="31" s="1"/>
  <c r="X19" i="31" s="1"/>
  <c r="Y19" i="31" s="1"/>
  <c r="Z19" i="31" s="1"/>
  <c r="AA19" i="31" s="1"/>
  <c r="AB19" i="31" s="1"/>
  <c r="AC19" i="31" s="1"/>
  <c r="H27" i="28"/>
  <c r="I27" i="28"/>
  <c r="C27" i="28"/>
  <c r="L18" i="28" l="1"/>
  <c r="L19" i="30"/>
  <c r="L20" i="30"/>
  <c r="L19" i="28"/>
  <c r="I12" i="30"/>
  <c r="J11" i="28" s="1"/>
  <c r="J27" i="28" s="1"/>
  <c r="M19" i="30" l="1"/>
  <c r="M18" i="28"/>
  <c r="M20" i="30"/>
  <c r="M19" i="28"/>
  <c r="J12" i="30"/>
  <c r="K12" i="30" l="1"/>
  <c r="K11" i="28"/>
  <c r="K27" i="28" s="1"/>
  <c r="N20" i="30"/>
  <c r="N19" i="28"/>
  <c r="N19" i="30"/>
  <c r="N18" i="28"/>
  <c r="O19" i="30" l="1"/>
  <c r="O18" i="28"/>
  <c r="O20" i="30"/>
  <c r="O19" i="28"/>
  <c r="L12" i="30"/>
  <c r="L11" i="28"/>
  <c r="L27" i="28" s="1"/>
  <c r="P20" i="30" l="1"/>
  <c r="P19" i="28"/>
  <c r="M12" i="30"/>
  <c r="M11" i="28"/>
  <c r="M27" i="28" s="1"/>
  <c r="P19" i="30"/>
  <c r="P18" i="28"/>
  <c r="D10" i="31"/>
  <c r="R10" i="31" s="1"/>
  <c r="S10" i="31" s="1"/>
  <c r="T10" i="31" s="1"/>
  <c r="U10" i="31" s="1"/>
  <c r="V10" i="31" s="1"/>
  <c r="W10" i="31" s="1"/>
  <c r="X10" i="31" s="1"/>
  <c r="Y10" i="31" s="1"/>
  <c r="Z10" i="31" s="1"/>
  <c r="AA10" i="31" s="1"/>
  <c r="AB10" i="31" s="1"/>
  <c r="AC10" i="31" s="1"/>
  <c r="D8" i="31"/>
  <c r="R8" i="31" s="1"/>
  <c r="D15" i="31"/>
  <c r="R15" i="31" s="1"/>
  <c r="S15" i="31" s="1"/>
  <c r="T15" i="31" s="1"/>
  <c r="U15" i="31" s="1"/>
  <c r="V15" i="31" s="1"/>
  <c r="W15" i="31" s="1"/>
  <c r="X15" i="31" s="1"/>
  <c r="Y15" i="31" s="1"/>
  <c r="Z15" i="31" s="1"/>
  <c r="AA15" i="31" s="1"/>
  <c r="AB15" i="31" s="1"/>
  <c r="AC15" i="31" s="1"/>
  <c r="D16" i="31"/>
  <c r="R16" i="31" s="1"/>
  <c r="S16" i="31" s="1"/>
  <c r="T16" i="31" s="1"/>
  <c r="U16" i="31" s="1"/>
  <c r="V16" i="31" s="1"/>
  <c r="W16" i="31" s="1"/>
  <c r="X16" i="31" s="1"/>
  <c r="Y16" i="31" s="1"/>
  <c r="Z16" i="31" s="1"/>
  <c r="AA16" i="31" s="1"/>
  <c r="AB16" i="31" s="1"/>
  <c r="AC16" i="31" s="1"/>
  <c r="D17" i="31"/>
  <c r="R17" i="31" s="1"/>
  <c r="S17" i="31" s="1"/>
  <c r="T17" i="31" s="1"/>
  <c r="U17" i="31" s="1"/>
  <c r="V17" i="31" s="1"/>
  <c r="W17" i="31" s="1"/>
  <c r="X17" i="31" s="1"/>
  <c r="Y17" i="31" s="1"/>
  <c r="Z17" i="31" s="1"/>
  <c r="AA17" i="31" s="1"/>
  <c r="AB17" i="31" s="1"/>
  <c r="AC17" i="31" s="1"/>
  <c r="R14" i="31"/>
  <c r="S14" i="31" s="1"/>
  <c r="T14" i="31" s="1"/>
  <c r="U14" i="31" s="1"/>
  <c r="V14" i="31" s="1"/>
  <c r="W14" i="31" s="1"/>
  <c r="X14" i="31" s="1"/>
  <c r="Y14" i="31" s="1"/>
  <c r="Z14" i="31" s="1"/>
  <c r="AA14" i="31" s="1"/>
  <c r="AB14" i="31" s="1"/>
  <c r="AC14" i="31" s="1"/>
  <c r="N12" i="30" l="1"/>
  <c r="N11" i="28"/>
  <c r="N27" i="28" s="1"/>
  <c r="Q19" i="30"/>
  <c r="Q18" i="28"/>
  <c r="Q20" i="30"/>
  <c r="Q19" i="28"/>
  <c r="E8" i="31"/>
  <c r="AD8" i="31" s="1"/>
  <c r="E15" i="31"/>
  <c r="AD15" i="31" s="1"/>
  <c r="AE15" i="31" s="1"/>
  <c r="AF15" i="31" s="1"/>
  <c r="AG15" i="31" s="1"/>
  <c r="AH15" i="31" s="1"/>
  <c r="AI15" i="31" s="1"/>
  <c r="AJ15" i="31" s="1"/>
  <c r="AK15" i="31" s="1"/>
  <c r="AL15" i="31" s="1"/>
  <c r="AM15" i="31" s="1"/>
  <c r="AN15" i="31" s="1"/>
  <c r="AO15" i="31" s="1"/>
  <c r="E16" i="31"/>
  <c r="AD16" i="31" s="1"/>
  <c r="AE16" i="31" s="1"/>
  <c r="AF16" i="31" s="1"/>
  <c r="AG16" i="31" s="1"/>
  <c r="AH16" i="31" s="1"/>
  <c r="AI16" i="31" s="1"/>
  <c r="AJ16" i="31" s="1"/>
  <c r="AK16" i="31" s="1"/>
  <c r="AL16" i="31" s="1"/>
  <c r="AM16" i="31" s="1"/>
  <c r="AN16" i="31" s="1"/>
  <c r="AO16" i="31" s="1"/>
  <c r="E10" i="31"/>
  <c r="AD10" i="31" s="1"/>
  <c r="AE10" i="31" s="1"/>
  <c r="AF10" i="31" s="1"/>
  <c r="AG10" i="31" s="1"/>
  <c r="AH10" i="31" s="1"/>
  <c r="AI10" i="31" s="1"/>
  <c r="AJ10" i="31" s="1"/>
  <c r="AK10" i="31" s="1"/>
  <c r="AL10" i="31" s="1"/>
  <c r="AM10" i="31" s="1"/>
  <c r="AN10" i="31" s="1"/>
  <c r="AO10" i="31" s="1"/>
  <c r="E17" i="31"/>
  <c r="AD17" i="31" s="1"/>
  <c r="AE17" i="31" s="1"/>
  <c r="AF17" i="31" s="1"/>
  <c r="AG17" i="31" s="1"/>
  <c r="AH17" i="31" s="1"/>
  <c r="AI17" i="31" s="1"/>
  <c r="AJ17" i="31" s="1"/>
  <c r="AK17" i="31" s="1"/>
  <c r="AL17" i="31" s="1"/>
  <c r="AM17" i="31" s="1"/>
  <c r="AN17" i="31" s="1"/>
  <c r="AO17" i="31" s="1"/>
  <c r="E18" i="31"/>
  <c r="AD18" i="31" s="1"/>
  <c r="AE18" i="31" s="1"/>
  <c r="AF18" i="31" s="1"/>
  <c r="AG18" i="31" s="1"/>
  <c r="AH18" i="31" s="1"/>
  <c r="AI18" i="31" s="1"/>
  <c r="AJ18" i="31" s="1"/>
  <c r="AK18" i="31" s="1"/>
  <c r="AL18" i="31" s="1"/>
  <c r="AM18" i="31" s="1"/>
  <c r="AN18" i="31" s="1"/>
  <c r="AO18" i="31" s="1"/>
  <c r="AD14" i="31"/>
  <c r="AE14" i="31" s="1"/>
  <c r="AF14" i="31" s="1"/>
  <c r="AG14" i="31" s="1"/>
  <c r="AH14" i="31" s="1"/>
  <c r="AI14" i="31" s="1"/>
  <c r="AJ14" i="31" s="1"/>
  <c r="AK14" i="31" s="1"/>
  <c r="AL14" i="31" s="1"/>
  <c r="AM14" i="31" s="1"/>
  <c r="AN14" i="31" s="1"/>
  <c r="AO14" i="31" s="1"/>
  <c r="R19" i="30" l="1"/>
  <c r="R18" i="28"/>
  <c r="R20" i="30"/>
  <c r="R19" i="28"/>
  <c r="O12" i="30"/>
  <c r="O11" i="28"/>
  <c r="O27" i="28" s="1"/>
  <c r="AD12" i="31"/>
  <c r="AE12" i="31" s="1"/>
  <c r="AF12" i="31" s="1"/>
  <c r="AG12" i="31" s="1"/>
  <c r="AH12" i="31" s="1"/>
  <c r="AI12" i="31" s="1"/>
  <c r="AJ12" i="31" s="1"/>
  <c r="AK12" i="31" s="1"/>
  <c r="AL12" i="31" s="1"/>
  <c r="AM12" i="31" s="1"/>
  <c r="AN12" i="31" s="1"/>
  <c r="AO12" i="31" s="1"/>
  <c r="C18" i="30"/>
  <c r="C19" i="30"/>
  <c r="C20" i="30"/>
  <c r="S20" i="30" l="1"/>
  <c r="S19" i="28"/>
  <c r="P12" i="30"/>
  <c r="P11" i="28"/>
  <c r="P27" i="28" s="1"/>
  <c r="S19" i="30"/>
  <c r="S18" i="28"/>
  <c r="H40" i="28"/>
  <c r="D16" i="29"/>
  <c r="D23" i="29"/>
  <c r="D33" i="29"/>
  <c r="T40" i="28"/>
  <c r="T48" i="28"/>
  <c r="U49" i="28"/>
  <c r="T50" i="28"/>
  <c r="AF38" i="28"/>
  <c r="AF40" i="28"/>
  <c r="AF49" i="28"/>
  <c r="C50" i="28"/>
  <c r="C49" i="28"/>
  <c r="C48" i="28"/>
  <c r="C47" i="28"/>
  <c r="C46" i="28"/>
  <c r="C45" i="28"/>
  <c r="C44" i="28"/>
  <c r="C43" i="28"/>
  <c r="C42" i="28"/>
  <c r="C41" i="28"/>
  <c r="C40" i="28"/>
  <c r="C39" i="28"/>
  <c r="C38" i="28"/>
  <c r="C37" i="28"/>
  <c r="C36" i="28"/>
  <c r="C9" i="28"/>
  <c r="C17" i="28" s="1"/>
  <c r="C28" i="28"/>
  <c r="C10" i="28"/>
  <c r="C26" i="28" s="1"/>
  <c r="C35" i="28"/>
  <c r="C8" i="28"/>
  <c r="C24" i="28" s="1"/>
  <c r="C7" i="28"/>
  <c r="C23" i="28" s="1"/>
  <c r="C16" i="30"/>
  <c r="T19" i="30" l="1"/>
  <c r="T18" i="28"/>
  <c r="E19" i="28"/>
  <c r="E20" i="30"/>
  <c r="F20" i="30" s="1"/>
  <c r="Q12" i="30"/>
  <c r="Q11" i="28"/>
  <c r="Q27" i="28" s="1"/>
  <c r="E18" i="28"/>
  <c r="E19" i="30"/>
  <c r="F19" i="30" s="1"/>
  <c r="T20" i="30"/>
  <c r="T19" i="28"/>
  <c r="AF50" i="28"/>
  <c r="T49" i="28"/>
  <c r="H50" i="28"/>
  <c r="H38" i="28"/>
  <c r="T36" i="28"/>
  <c r="H48" i="28"/>
  <c r="H47" i="28"/>
  <c r="H7" i="28"/>
  <c r="H17" i="28"/>
  <c r="AG50" i="28"/>
  <c r="U17" i="28"/>
  <c r="H10" i="28"/>
  <c r="H15" i="28"/>
  <c r="H9" i="28"/>
  <c r="H18" i="28"/>
  <c r="I48" i="28"/>
  <c r="AG48" i="28"/>
  <c r="AF48" i="28"/>
  <c r="U48" i="28"/>
  <c r="V49" i="28"/>
  <c r="AG39" i="28"/>
  <c r="T39" i="28"/>
  <c r="U40" i="28"/>
  <c r="AF17" i="28"/>
  <c r="T17" i="28"/>
  <c r="H8" i="30"/>
  <c r="AG38" i="28"/>
  <c r="AF36" i="28"/>
  <c r="H36" i="28"/>
  <c r="AF39" i="28"/>
  <c r="V39" i="28"/>
  <c r="U39" i="28"/>
  <c r="H11" i="30"/>
  <c r="H10" i="30"/>
  <c r="C25" i="28"/>
  <c r="C16" i="28"/>
  <c r="C15" i="28"/>
  <c r="C20" i="28"/>
  <c r="H39" i="28"/>
  <c r="H49" i="28"/>
  <c r="T38" i="28"/>
  <c r="AH39" i="28"/>
  <c r="AH50" i="28"/>
  <c r="I47" i="28"/>
  <c r="H28" i="28"/>
  <c r="H8" i="28"/>
  <c r="H16" i="30"/>
  <c r="C18" i="28"/>
  <c r="U20" i="30" l="1"/>
  <c r="U19" i="28"/>
  <c r="R12" i="30"/>
  <c r="R11" i="28"/>
  <c r="R27" i="28" s="1"/>
  <c r="U19" i="30"/>
  <c r="U18" i="28"/>
  <c r="I16" i="30"/>
  <c r="J16" i="30" s="1"/>
  <c r="K16" i="30" s="1"/>
  <c r="L16" i="30" s="1"/>
  <c r="M16" i="30" s="1"/>
  <c r="N16" i="30" s="1"/>
  <c r="O16" i="30" s="1"/>
  <c r="P16" i="30" s="1"/>
  <c r="Q16" i="30" s="1"/>
  <c r="R16" i="30" s="1"/>
  <c r="S16" i="30" s="1"/>
  <c r="U50" i="28"/>
  <c r="AG36" i="28"/>
  <c r="H23" i="28"/>
  <c r="AH48" i="28"/>
  <c r="AH36" i="28"/>
  <c r="AG17" i="28"/>
  <c r="H25" i="28"/>
  <c r="H26" i="28"/>
  <c r="AI48" i="28"/>
  <c r="AJ48" i="28"/>
  <c r="I38" i="28"/>
  <c r="J48" i="28"/>
  <c r="I10" i="28"/>
  <c r="I36" i="28"/>
  <c r="I12" i="28"/>
  <c r="I9" i="30"/>
  <c r="I8" i="28"/>
  <c r="I50" i="28"/>
  <c r="V40" i="28"/>
  <c r="I11" i="30"/>
  <c r="I40" i="28"/>
  <c r="I17" i="28"/>
  <c r="I8" i="30"/>
  <c r="I7" i="28"/>
  <c r="U36" i="28"/>
  <c r="AG40" i="28"/>
  <c r="W39" i="28"/>
  <c r="I9" i="28"/>
  <c r="I10" i="30"/>
  <c r="AG49" i="28"/>
  <c r="AI50" i="28"/>
  <c r="V50" i="28"/>
  <c r="U38" i="28"/>
  <c r="AI39" i="28"/>
  <c r="I49" i="28"/>
  <c r="I39" i="28"/>
  <c r="J12" i="28"/>
  <c r="J47" i="28"/>
  <c r="I15" i="28"/>
  <c r="S11" i="28" l="1"/>
  <c r="S27" i="28" s="1"/>
  <c r="D12" i="30"/>
  <c r="V19" i="30"/>
  <c r="V18" i="28"/>
  <c r="V20" i="30"/>
  <c r="V19" i="28"/>
  <c r="T16" i="30"/>
  <c r="T15" i="28"/>
  <c r="D16" i="30"/>
  <c r="V36" i="28"/>
  <c r="V48" i="28"/>
  <c r="I26" i="28"/>
  <c r="W49" i="28"/>
  <c r="AI17" i="28"/>
  <c r="K48" i="28"/>
  <c r="J36" i="28"/>
  <c r="J11" i="30"/>
  <c r="V17" i="28"/>
  <c r="AH38" i="28"/>
  <c r="AH17" i="28"/>
  <c r="AK48" i="28"/>
  <c r="J28" i="28"/>
  <c r="I28" i="28"/>
  <c r="J9" i="30"/>
  <c r="J8" i="28"/>
  <c r="J10" i="28"/>
  <c r="W40" i="28"/>
  <c r="J50" i="28"/>
  <c r="I25" i="28"/>
  <c r="J38" i="28"/>
  <c r="J40" i="28"/>
  <c r="J17" i="28"/>
  <c r="J7" i="28"/>
  <c r="J8" i="30"/>
  <c r="AH40" i="28"/>
  <c r="X39" i="28"/>
  <c r="J9" i="28"/>
  <c r="J10" i="30"/>
  <c r="K12" i="28"/>
  <c r="J49" i="28"/>
  <c r="X49" i="28"/>
  <c r="W50" i="28"/>
  <c r="W48" i="28"/>
  <c r="AH49" i="28"/>
  <c r="V38" i="28"/>
  <c r="K47" i="28"/>
  <c r="AJ50" i="28"/>
  <c r="AJ39" i="28"/>
  <c r="J39" i="28"/>
  <c r="J15" i="28"/>
  <c r="I23" i="28"/>
  <c r="W19" i="30" l="1"/>
  <c r="W18" i="28"/>
  <c r="E12" i="30"/>
  <c r="E11" i="28"/>
  <c r="W20" i="30"/>
  <c r="W19" i="28"/>
  <c r="E16" i="30"/>
  <c r="E15" i="28"/>
  <c r="U16" i="30"/>
  <c r="U15" i="28"/>
  <c r="AJ17" i="28"/>
  <c r="AJ36" i="28"/>
  <c r="AI36" i="28"/>
  <c r="W36" i="28"/>
  <c r="K36" i="28"/>
  <c r="L48" i="28"/>
  <c r="K38" i="28"/>
  <c r="W17" i="28"/>
  <c r="K11" i="30"/>
  <c r="K10" i="28"/>
  <c r="AI38" i="28"/>
  <c r="K28" i="28"/>
  <c r="J26" i="28"/>
  <c r="K8" i="28"/>
  <c r="K9" i="30"/>
  <c r="X40" i="28"/>
  <c r="K50" i="28"/>
  <c r="J25" i="28"/>
  <c r="K40" i="28"/>
  <c r="K17" i="28"/>
  <c r="J23" i="28"/>
  <c r="K7" i="28"/>
  <c r="K8" i="30"/>
  <c r="AI40" i="28"/>
  <c r="Y39" i="28"/>
  <c r="K10" i="30"/>
  <c r="K9" i="28"/>
  <c r="X48" i="28"/>
  <c r="Y49" i="28"/>
  <c r="W38" i="28"/>
  <c r="K49" i="28"/>
  <c r="L12" i="28"/>
  <c r="L38" i="28"/>
  <c r="AI49" i="28"/>
  <c r="X50" i="28"/>
  <c r="AK50" i="28"/>
  <c r="AK17" i="28"/>
  <c r="L47" i="28"/>
  <c r="K39" i="28"/>
  <c r="AK39" i="28"/>
  <c r="X36" i="28"/>
  <c r="K15" i="28"/>
  <c r="F11" i="28" l="1"/>
  <c r="F12" i="30"/>
  <c r="S12" i="30"/>
  <c r="X20" i="30"/>
  <c r="X19" i="28"/>
  <c r="X19" i="30"/>
  <c r="X18" i="28"/>
  <c r="V16" i="30"/>
  <c r="V15" i="28"/>
  <c r="F16" i="30"/>
  <c r="G15" i="28" s="1"/>
  <c r="F15" i="28"/>
  <c r="AK36" i="28"/>
  <c r="L36" i="28"/>
  <c r="K26" i="28"/>
  <c r="AJ38" i="28"/>
  <c r="X17" i="28"/>
  <c r="L11" i="30"/>
  <c r="M10" i="28" s="1"/>
  <c r="L10" i="28"/>
  <c r="M48" i="28"/>
  <c r="AL48" i="28"/>
  <c r="L28" i="28"/>
  <c r="L8" i="28"/>
  <c r="L9" i="30"/>
  <c r="L50" i="28"/>
  <c r="K25" i="28"/>
  <c r="L40" i="28"/>
  <c r="L17" i="28"/>
  <c r="L7" i="28"/>
  <c r="L8" i="30"/>
  <c r="AJ40" i="28"/>
  <c r="Y40" i="28"/>
  <c r="Z39" i="28"/>
  <c r="L9" i="28"/>
  <c r="L10" i="30"/>
  <c r="Y50" i="28"/>
  <c r="M38" i="28"/>
  <c r="AL50" i="28"/>
  <c r="AL39" i="28"/>
  <c r="M47" i="28"/>
  <c r="Z49" i="28"/>
  <c r="M12" i="28"/>
  <c r="AJ49" i="28"/>
  <c r="Y36" i="28"/>
  <c r="AM48" i="28"/>
  <c r="X38" i="28"/>
  <c r="L49" i="28"/>
  <c r="L39" i="28"/>
  <c r="AL17" i="28"/>
  <c r="Y48" i="28"/>
  <c r="L15" i="28"/>
  <c r="K23" i="28"/>
  <c r="T12" i="30" l="1"/>
  <c r="T11" i="28"/>
  <c r="T27" i="28" s="1"/>
  <c r="T12" i="28"/>
  <c r="Y19" i="30"/>
  <c r="Y18" i="28"/>
  <c r="AE12" i="30"/>
  <c r="G11" i="28"/>
  <c r="Y20" i="30"/>
  <c r="Y19" i="28"/>
  <c r="W16" i="30"/>
  <c r="W15" i="28"/>
  <c r="M11" i="30"/>
  <c r="N10" i="28" s="1"/>
  <c r="AL36" i="28"/>
  <c r="M36" i="28"/>
  <c r="AK38" i="28"/>
  <c r="L26" i="28"/>
  <c r="Y17" i="28"/>
  <c r="N48" i="28"/>
  <c r="M26" i="28"/>
  <c r="M28" i="28"/>
  <c r="M9" i="30"/>
  <c r="N9" i="30" s="1"/>
  <c r="M8" i="28"/>
  <c r="M50" i="28"/>
  <c r="L25" i="28"/>
  <c r="M40" i="28"/>
  <c r="L23" i="28"/>
  <c r="M17" i="28"/>
  <c r="M8" i="30"/>
  <c r="M7" i="28"/>
  <c r="AK40" i="28"/>
  <c r="Z40" i="28"/>
  <c r="AA39" i="28"/>
  <c r="M10" i="30"/>
  <c r="M9" i="28"/>
  <c r="AM17" i="28"/>
  <c r="Z50" i="28"/>
  <c r="AA49" i="28"/>
  <c r="M39" i="28"/>
  <c r="N47" i="28"/>
  <c r="AM39" i="28"/>
  <c r="Z48" i="28"/>
  <c r="AN48" i="28"/>
  <c r="N12" i="28"/>
  <c r="AM50" i="28"/>
  <c r="N38" i="28"/>
  <c r="Y38" i="28"/>
  <c r="Z36" i="28"/>
  <c r="M49" i="28"/>
  <c r="AK49" i="28"/>
  <c r="M15" i="28"/>
  <c r="Z20" i="30" l="1"/>
  <c r="Z19" i="28"/>
  <c r="Z19" i="30"/>
  <c r="Z18" i="28"/>
  <c r="AF12" i="30"/>
  <c r="AF11" i="28"/>
  <c r="AF12" i="28"/>
  <c r="U12" i="30"/>
  <c r="U11" i="28"/>
  <c r="U27" i="28" s="1"/>
  <c r="U12" i="28"/>
  <c r="X16" i="30"/>
  <c r="X15" i="28"/>
  <c r="N11" i="30"/>
  <c r="O10" i="28" s="1"/>
  <c r="AM36" i="28"/>
  <c r="AL38" i="28"/>
  <c r="N36" i="28"/>
  <c r="Z17" i="28"/>
  <c r="O48" i="28"/>
  <c r="N8" i="28"/>
  <c r="N26" i="28"/>
  <c r="N28" i="28"/>
  <c r="M25" i="28"/>
  <c r="N50" i="28"/>
  <c r="N40" i="28"/>
  <c r="N17" i="28"/>
  <c r="N7" i="28"/>
  <c r="N8" i="30"/>
  <c r="AL40" i="28"/>
  <c r="AA40" i="28"/>
  <c r="AB39" i="28"/>
  <c r="N9" i="28"/>
  <c r="N10" i="30"/>
  <c r="O38" i="28"/>
  <c r="AN39" i="28"/>
  <c r="N39" i="28"/>
  <c r="AL49" i="28"/>
  <c r="AB49" i="28"/>
  <c r="AA48" i="28"/>
  <c r="AA50" i="28"/>
  <c r="O47" i="28"/>
  <c r="O12" i="28"/>
  <c r="AN17" i="28"/>
  <c r="AN50" i="28"/>
  <c r="N49" i="28"/>
  <c r="AO48" i="28"/>
  <c r="AA36" i="28"/>
  <c r="Z38" i="28"/>
  <c r="M23" i="28"/>
  <c r="N15" i="28"/>
  <c r="O8" i="28"/>
  <c r="O9" i="30"/>
  <c r="AA19" i="30" l="1"/>
  <c r="AA18" i="28"/>
  <c r="AG12" i="30"/>
  <c r="AG11" i="28"/>
  <c r="AG12" i="28"/>
  <c r="V12" i="30"/>
  <c r="V11" i="28"/>
  <c r="V27" i="28" s="1"/>
  <c r="V12" i="28"/>
  <c r="AA20" i="30"/>
  <c r="AA19" i="28"/>
  <c r="Y16" i="30"/>
  <c r="Y15" i="28"/>
  <c r="O11" i="30"/>
  <c r="P10" i="28" s="1"/>
  <c r="AN36" i="28"/>
  <c r="O36" i="28"/>
  <c r="AM38" i="28"/>
  <c r="AA17" i="28"/>
  <c r="P48" i="28"/>
  <c r="O26" i="28"/>
  <c r="O28" i="28"/>
  <c r="O50" i="28"/>
  <c r="N25" i="28"/>
  <c r="N23" i="28"/>
  <c r="O40" i="28"/>
  <c r="O17" i="28"/>
  <c r="O8" i="30"/>
  <c r="O7" i="28"/>
  <c r="AM40" i="28"/>
  <c r="AB40" i="28"/>
  <c r="AC39" i="28"/>
  <c r="O9" i="28"/>
  <c r="O10" i="30"/>
  <c r="AB48" i="28"/>
  <c r="P38" i="28"/>
  <c r="AM49" i="28"/>
  <c r="AO39" i="28"/>
  <c r="AA38" i="28"/>
  <c r="AP48" i="28"/>
  <c r="P47" i="28"/>
  <c r="AO50" i="28"/>
  <c r="AB50" i="28"/>
  <c r="AC49" i="28"/>
  <c r="AB36" i="28"/>
  <c r="AO36" i="28"/>
  <c r="O49" i="28"/>
  <c r="AO17" i="28"/>
  <c r="P12" i="28"/>
  <c r="O39" i="28"/>
  <c r="O15" i="28"/>
  <c r="P8" i="28"/>
  <c r="P9" i="30"/>
  <c r="AH12" i="30" l="1"/>
  <c r="AH11" i="28"/>
  <c r="AH12" i="28"/>
  <c r="W12" i="30"/>
  <c r="W11" i="28"/>
  <c r="W27" i="28" s="1"/>
  <c r="W12" i="28"/>
  <c r="AB20" i="30"/>
  <c r="AB19" i="28"/>
  <c r="AB19" i="30"/>
  <c r="AB18" i="28"/>
  <c r="Z16" i="30"/>
  <c r="Z15" i="28"/>
  <c r="P11" i="30"/>
  <c r="Q10" i="28" s="1"/>
  <c r="P36" i="28"/>
  <c r="AN38" i="28"/>
  <c r="AQ48" i="28"/>
  <c r="AB17" i="28"/>
  <c r="Q48" i="28"/>
  <c r="P26" i="28"/>
  <c r="P28" i="28"/>
  <c r="O25" i="28"/>
  <c r="P50" i="28"/>
  <c r="P40" i="28"/>
  <c r="O23" i="28"/>
  <c r="P17" i="28"/>
  <c r="P7" i="28"/>
  <c r="P8" i="30"/>
  <c r="AN40" i="28"/>
  <c r="AC40" i="28"/>
  <c r="AD39" i="28"/>
  <c r="AE39" i="28"/>
  <c r="P10" i="30"/>
  <c r="P9" i="28"/>
  <c r="P39" i="28"/>
  <c r="AC36" i="28"/>
  <c r="G48" i="28"/>
  <c r="AC48" i="28"/>
  <c r="AP17" i="28"/>
  <c r="Q47" i="28"/>
  <c r="AB38" i="28"/>
  <c r="AP50" i="28"/>
  <c r="AC50" i="28"/>
  <c r="AP39" i="28"/>
  <c r="P49" i="28"/>
  <c r="AD49" i="28"/>
  <c r="AE49" i="28"/>
  <c r="Q12" i="28"/>
  <c r="AP36" i="28"/>
  <c r="AN49" i="28"/>
  <c r="Q38" i="28"/>
  <c r="P15" i="28"/>
  <c r="Q9" i="30"/>
  <c r="Q8" i="28"/>
  <c r="AC20" i="30" l="1"/>
  <c r="AC19" i="28"/>
  <c r="X12" i="30"/>
  <c r="X11" i="28"/>
  <c r="X27" i="28" s="1"/>
  <c r="X12" i="28"/>
  <c r="AC19" i="30"/>
  <c r="AC18" i="28"/>
  <c r="AI12" i="30"/>
  <c r="AI11" i="28"/>
  <c r="AI12" i="28"/>
  <c r="AA16" i="30"/>
  <c r="AA15" i="28"/>
  <c r="Q11" i="30"/>
  <c r="R10" i="28" s="1"/>
  <c r="Q36" i="28"/>
  <c r="AO38" i="28"/>
  <c r="AQ17" i="28"/>
  <c r="G17" i="28" s="1"/>
  <c r="S48" i="28"/>
  <c r="R48" i="28"/>
  <c r="AQ36" i="28"/>
  <c r="G36" i="28" s="1"/>
  <c r="AC17" i="28"/>
  <c r="AQ39" i="28"/>
  <c r="G39" i="28" s="1"/>
  <c r="AQ50" i="28"/>
  <c r="G50" i="28" s="1"/>
  <c r="Q26" i="28"/>
  <c r="Q28" i="28"/>
  <c r="Q50" i="28"/>
  <c r="P25" i="28"/>
  <c r="Q40" i="28"/>
  <c r="P23" i="28"/>
  <c r="Q17" i="28"/>
  <c r="Q8" i="30"/>
  <c r="Q7" i="28"/>
  <c r="AO40" i="28"/>
  <c r="AD40" i="28"/>
  <c r="AE40" i="28"/>
  <c r="Q10" i="30"/>
  <c r="Q9" i="28"/>
  <c r="AE50" i="28"/>
  <c r="AD50" i="28"/>
  <c r="AD48" i="28"/>
  <c r="AE48" i="28"/>
  <c r="S38" i="28"/>
  <c r="R38" i="28"/>
  <c r="S47" i="28"/>
  <c r="R47" i="28"/>
  <c r="AD36" i="28"/>
  <c r="AC38" i="28"/>
  <c r="Q39" i="28"/>
  <c r="R12" i="28"/>
  <c r="F39" i="28"/>
  <c r="AO49" i="28"/>
  <c r="Q49" i="28"/>
  <c r="Q15" i="28"/>
  <c r="R9" i="30"/>
  <c r="D9" i="30" s="1"/>
  <c r="R8" i="28"/>
  <c r="AD19" i="30" l="1"/>
  <c r="AD18" i="28"/>
  <c r="Y12" i="30"/>
  <c r="Y11" i="28"/>
  <c r="Y27" i="28" s="1"/>
  <c r="Y12" i="28"/>
  <c r="E9" i="30"/>
  <c r="F8" i="28" s="1"/>
  <c r="E8" i="28"/>
  <c r="AJ12" i="30"/>
  <c r="AJ11" i="28"/>
  <c r="AJ12" i="28"/>
  <c r="AD20" i="30"/>
  <c r="AD19" i="28"/>
  <c r="AB16" i="30"/>
  <c r="AB15" i="28"/>
  <c r="R11" i="30"/>
  <c r="F50" i="28"/>
  <c r="R36" i="28"/>
  <c r="AP38" i="28"/>
  <c r="AQ38" i="28"/>
  <c r="AD17" i="28"/>
  <c r="AE36" i="28"/>
  <c r="F36" i="28" s="1"/>
  <c r="E48" i="28"/>
  <c r="R26" i="28"/>
  <c r="R28" i="28"/>
  <c r="S12" i="28"/>
  <c r="S8" i="28"/>
  <c r="F40" i="28"/>
  <c r="E47" i="28"/>
  <c r="F48" i="28"/>
  <c r="S50" i="28"/>
  <c r="R50" i="28"/>
  <c r="Q25" i="28"/>
  <c r="S40" i="28"/>
  <c r="R40" i="28"/>
  <c r="R17" i="28"/>
  <c r="Q23" i="28"/>
  <c r="R7" i="28"/>
  <c r="R8" i="30"/>
  <c r="AP40" i="28"/>
  <c r="AQ40" i="28"/>
  <c r="R9" i="28"/>
  <c r="R10" i="30"/>
  <c r="D10" i="30" s="1"/>
  <c r="AE38" i="28"/>
  <c r="AD38" i="28"/>
  <c r="AP49" i="28"/>
  <c r="E38" i="28"/>
  <c r="S39" i="28"/>
  <c r="R39" i="28"/>
  <c r="S49" i="28"/>
  <c r="R49" i="28"/>
  <c r="R15" i="28"/>
  <c r="E10" i="30" l="1"/>
  <c r="F9" i="28" s="1"/>
  <c r="E9" i="28"/>
  <c r="S9" i="30"/>
  <c r="T9" i="30" s="1"/>
  <c r="AK12" i="30"/>
  <c r="AK11" i="28"/>
  <c r="AK12" i="28"/>
  <c r="AE19" i="30"/>
  <c r="AE18" i="28"/>
  <c r="F18" i="28" s="1"/>
  <c r="Z12" i="30"/>
  <c r="Z11" i="28"/>
  <c r="Z27" i="28" s="1"/>
  <c r="Z12" i="28"/>
  <c r="F9" i="30"/>
  <c r="AE20" i="30"/>
  <c r="AE19" i="28"/>
  <c r="AC16" i="30"/>
  <c r="AC15" i="28"/>
  <c r="F10" i="30"/>
  <c r="S10" i="28"/>
  <c r="S26" i="28" s="1"/>
  <c r="E26" i="28" s="1"/>
  <c r="D11" i="30"/>
  <c r="G38" i="28"/>
  <c r="S36" i="28"/>
  <c r="E36" i="28" s="1"/>
  <c r="S7" i="28"/>
  <c r="AE17" i="28"/>
  <c r="F17" i="28" s="1"/>
  <c r="E39" i="28"/>
  <c r="S17" i="28"/>
  <c r="S9" i="28"/>
  <c r="AQ49" i="28"/>
  <c r="G49" i="28" s="1"/>
  <c r="S15" i="28"/>
  <c r="S28" i="28"/>
  <c r="E28" i="28" s="1"/>
  <c r="E50" i="28"/>
  <c r="F38" i="28"/>
  <c r="G40" i="28"/>
  <c r="E40" i="28"/>
  <c r="R25" i="28"/>
  <c r="R23" i="28"/>
  <c r="F49" i="28"/>
  <c r="E49" i="28"/>
  <c r="S10" i="30" l="1"/>
  <c r="AF19" i="30"/>
  <c r="AF18" i="28"/>
  <c r="AE10" i="30"/>
  <c r="AF9" i="28" s="1"/>
  <c r="AF25" i="28" s="1"/>
  <c r="G9" i="28"/>
  <c r="T8" i="28"/>
  <c r="E11" i="30"/>
  <c r="F10" i="28" s="1"/>
  <c r="E10" i="28"/>
  <c r="E8" i="30"/>
  <c r="F7" i="28" s="1"/>
  <c r="E7" i="28"/>
  <c r="AF20" i="30"/>
  <c r="AF19" i="28"/>
  <c r="AA12" i="30"/>
  <c r="AA11" i="28"/>
  <c r="AA27" i="28" s="1"/>
  <c r="AA12" i="28"/>
  <c r="AE9" i="30"/>
  <c r="G8" i="28"/>
  <c r="AL12" i="30"/>
  <c r="AL11" i="28"/>
  <c r="AL12" i="28"/>
  <c r="AD16" i="30"/>
  <c r="AD15" i="28"/>
  <c r="T9" i="28"/>
  <c r="T25" i="28" s="1"/>
  <c r="T10" i="30"/>
  <c r="U8" i="28"/>
  <c r="U9" i="30"/>
  <c r="S25" i="28"/>
  <c r="E25" i="28" s="1"/>
  <c r="S23" i="28"/>
  <c r="S11" i="30" l="1"/>
  <c r="T11" i="30" s="1"/>
  <c r="AF10" i="30"/>
  <c r="AG10" i="30" s="1"/>
  <c r="F8" i="30"/>
  <c r="AE8" i="30" s="1"/>
  <c r="S8" i="30"/>
  <c r="T7" i="28" s="1"/>
  <c r="T23" i="28" s="1"/>
  <c r="AF27" i="28"/>
  <c r="AF9" i="30"/>
  <c r="AF8" i="28"/>
  <c r="AB12" i="30"/>
  <c r="AB11" i="28"/>
  <c r="AB27" i="28" s="1"/>
  <c r="AB12" i="28"/>
  <c r="AM12" i="30"/>
  <c r="AM11" i="28"/>
  <c r="AM12" i="28"/>
  <c r="AG20" i="30"/>
  <c r="AG19" i="28"/>
  <c r="AG27" i="28" s="1"/>
  <c r="F11" i="30"/>
  <c r="AG19" i="30"/>
  <c r="AG18" i="28"/>
  <c r="AE16" i="30"/>
  <c r="AE15" i="28"/>
  <c r="U10" i="30"/>
  <c r="U9" i="28"/>
  <c r="U25" i="28" s="1"/>
  <c r="T10" i="28"/>
  <c r="T26" i="28" s="1"/>
  <c r="V8" i="28"/>
  <c r="V9" i="30"/>
  <c r="D39" i="32"/>
  <c r="AG9" i="28" l="1"/>
  <c r="AG25" i="28" s="1"/>
  <c r="T8" i="30"/>
  <c r="U7" i="28" s="1"/>
  <c r="U23" i="28" s="1"/>
  <c r="G7" i="28"/>
  <c r="AF7" i="28"/>
  <c r="AF8" i="30"/>
  <c r="AG8" i="30" s="1"/>
  <c r="AH8" i="30" s="1"/>
  <c r="U8" i="30"/>
  <c r="V8" i="30" s="1"/>
  <c r="AH20" i="30"/>
  <c r="AH19" i="28"/>
  <c r="AH27" i="28" s="1"/>
  <c r="AG9" i="30"/>
  <c r="AG8" i="28"/>
  <c r="AH19" i="30"/>
  <c r="AH18" i="28"/>
  <c r="AE11" i="30"/>
  <c r="G10" i="28"/>
  <c r="AC12" i="30"/>
  <c r="AC11" i="28"/>
  <c r="AC27" i="28" s="1"/>
  <c r="AC12" i="28"/>
  <c r="AN12" i="30"/>
  <c r="AN11" i="28"/>
  <c r="AN12" i="28"/>
  <c r="AF16" i="30"/>
  <c r="AF15" i="28"/>
  <c r="U10" i="28"/>
  <c r="U26" i="28" s="1"/>
  <c r="U11" i="30"/>
  <c r="AH10" i="30"/>
  <c r="AH9" i="28"/>
  <c r="AH25" i="28" s="1"/>
  <c r="V9" i="28"/>
  <c r="V25" i="28" s="1"/>
  <c r="V10" i="30"/>
  <c r="W8" i="28"/>
  <c r="W9" i="30"/>
  <c r="T47" i="28"/>
  <c r="AH7" i="28" l="1"/>
  <c r="AF23" i="28"/>
  <c r="V7" i="28"/>
  <c r="V23" i="28" s="1"/>
  <c r="AG7" i="28"/>
  <c r="AO12" i="30"/>
  <c r="AO11" i="28"/>
  <c r="AO12" i="28"/>
  <c r="AI20" i="30"/>
  <c r="AI19" i="28"/>
  <c r="AF11" i="30"/>
  <c r="AF10" i="28"/>
  <c r="AF26" i="28" s="1"/>
  <c r="AH8" i="28"/>
  <c r="AH9" i="30"/>
  <c r="AI19" i="30"/>
  <c r="AI18" i="28"/>
  <c r="AD12" i="30"/>
  <c r="AD11" i="28"/>
  <c r="AD27" i="28" s="1"/>
  <c r="AD12" i="28"/>
  <c r="AG16" i="30"/>
  <c r="AG15" i="28"/>
  <c r="AG23" i="28" s="1"/>
  <c r="V10" i="28"/>
  <c r="V26" i="28" s="1"/>
  <c r="V11" i="30"/>
  <c r="W10" i="30"/>
  <c r="W9" i="28"/>
  <c r="W25" i="28" s="1"/>
  <c r="W7" i="28"/>
  <c r="W23" i="28" s="1"/>
  <c r="W8" i="30"/>
  <c r="AI9" i="28"/>
  <c r="AI25" i="28" s="1"/>
  <c r="AI10" i="30"/>
  <c r="AI7" i="28"/>
  <c r="AI8" i="30"/>
  <c r="X9" i="30"/>
  <c r="X8" i="28"/>
  <c r="H16" i="28"/>
  <c r="H24" i="28" s="1"/>
  <c r="U47" i="28"/>
  <c r="AJ19" i="30" l="1"/>
  <c r="AJ18" i="28"/>
  <c r="AG11" i="30"/>
  <c r="AG10" i="28"/>
  <c r="AG26" i="28" s="1"/>
  <c r="AE11" i="28"/>
  <c r="AE27" i="28" s="1"/>
  <c r="AE12" i="28"/>
  <c r="AI8" i="28"/>
  <c r="AI9" i="30"/>
  <c r="AI27" i="28"/>
  <c r="AP12" i="30"/>
  <c r="AP11" i="28"/>
  <c r="AP12" i="28"/>
  <c r="AJ20" i="30"/>
  <c r="AJ19" i="28"/>
  <c r="AJ27" i="28" s="1"/>
  <c r="AH16" i="30"/>
  <c r="AH15" i="28"/>
  <c r="AH23" i="28" s="1"/>
  <c r="AJ8" i="30"/>
  <c r="AJ7" i="28"/>
  <c r="AJ10" i="30"/>
  <c r="AJ9" i="28"/>
  <c r="AJ25" i="28" s="1"/>
  <c r="X10" i="30"/>
  <c r="X9" i="28"/>
  <c r="X25" i="28" s="1"/>
  <c r="W11" i="30"/>
  <c r="W10" i="28"/>
  <c r="W26" i="28" s="1"/>
  <c r="X7" i="28"/>
  <c r="X23" i="28" s="1"/>
  <c r="X8" i="30"/>
  <c r="Y8" i="28"/>
  <c r="Y9" i="30"/>
  <c r="H46" i="28"/>
  <c r="D6" i="29"/>
  <c r="G8" i="31"/>
  <c r="H35" i="28"/>
  <c r="H45" i="28"/>
  <c r="H30" i="28"/>
  <c r="H53" i="28" s="1"/>
  <c r="V47" i="28"/>
  <c r="H43" i="28"/>
  <c r="H37" i="28"/>
  <c r="H42" i="28"/>
  <c r="H41" i="28"/>
  <c r="H44" i="28"/>
  <c r="AH11" i="30" l="1"/>
  <c r="AH10" i="28"/>
  <c r="AH26" i="28" s="1"/>
  <c r="AQ11" i="28"/>
  <c r="AQ12" i="28"/>
  <c r="AK20" i="30"/>
  <c r="AK19" i="28"/>
  <c r="AJ8" i="28"/>
  <c r="AJ9" i="30"/>
  <c r="AK19" i="30"/>
  <c r="AK18" i="28"/>
  <c r="AI16" i="30"/>
  <c r="AI15" i="28"/>
  <c r="AI23" i="28" s="1"/>
  <c r="Y9" i="28"/>
  <c r="Y25" i="28" s="1"/>
  <c r="Y10" i="30"/>
  <c r="AK10" i="30"/>
  <c r="AK9" i="28"/>
  <c r="AK25" i="28" s="1"/>
  <c r="X10" i="28"/>
  <c r="X26" i="28" s="1"/>
  <c r="X11" i="30"/>
  <c r="Y7" i="28"/>
  <c r="Y23" i="28" s="1"/>
  <c r="Y8" i="30"/>
  <c r="AK8" i="30"/>
  <c r="AK7" i="28"/>
  <c r="Z9" i="30"/>
  <c r="Z8" i="28"/>
  <c r="H52" i="28"/>
  <c r="W47" i="28"/>
  <c r="D40" i="29"/>
  <c r="H8" i="31"/>
  <c r="I8" i="31" s="1"/>
  <c r="I35" i="28"/>
  <c r="AK8" i="28" l="1"/>
  <c r="AK9" i="30"/>
  <c r="AL20" i="30"/>
  <c r="AL19" i="28"/>
  <c r="AL27" i="28" s="1"/>
  <c r="AL19" i="30"/>
  <c r="AL18" i="28"/>
  <c r="AK27" i="28"/>
  <c r="AI10" i="28"/>
  <c r="AI26" i="28" s="1"/>
  <c r="AI11" i="30"/>
  <c r="AJ16" i="30"/>
  <c r="AJ15" i="28"/>
  <c r="AJ23" i="28" s="1"/>
  <c r="AL9" i="28"/>
  <c r="AL25" i="28" s="1"/>
  <c r="AL10" i="30"/>
  <c r="Z9" i="28"/>
  <c r="Z25" i="28" s="1"/>
  <c r="Z10" i="30"/>
  <c r="AL8" i="30"/>
  <c r="AL7" i="28"/>
  <c r="Z7" i="28"/>
  <c r="Z23" i="28" s="1"/>
  <c r="Z8" i="30"/>
  <c r="Y11" i="30"/>
  <c r="Y10" i="28"/>
  <c r="Y26" i="28" s="1"/>
  <c r="AA9" i="30"/>
  <c r="AA8" i="28"/>
  <c r="E15" i="32"/>
  <c r="J35" i="28"/>
  <c r="I16" i="28"/>
  <c r="I24" i="28" s="1"/>
  <c r="X47" i="28"/>
  <c r="H55" i="28"/>
  <c r="H57" i="28" s="1"/>
  <c r="AJ11" i="30" l="1"/>
  <c r="AJ10" i="28"/>
  <c r="AJ26" i="28" s="1"/>
  <c r="AM20" i="30"/>
  <c r="AM19" i="28"/>
  <c r="AM27" i="28" s="1"/>
  <c r="AM19" i="30"/>
  <c r="AM18" i="28"/>
  <c r="AL8" i="28"/>
  <c r="AL9" i="30"/>
  <c r="AK16" i="30"/>
  <c r="AK15" i="28"/>
  <c r="AK23" i="28" s="1"/>
  <c r="AM7" i="28"/>
  <c r="AM8" i="30"/>
  <c r="AA10" i="30"/>
  <c r="AA9" i="28"/>
  <c r="AA25" i="28" s="1"/>
  <c r="AA7" i="28"/>
  <c r="AA23" i="28" s="1"/>
  <c r="AA8" i="30"/>
  <c r="AM10" i="30"/>
  <c r="AM9" i="28"/>
  <c r="AM25" i="28" s="1"/>
  <c r="Z11" i="30"/>
  <c r="Z10" i="28"/>
  <c r="Z26" i="28" s="1"/>
  <c r="AB9" i="30"/>
  <c r="AB8" i="28"/>
  <c r="I46" i="28"/>
  <c r="I44" i="28"/>
  <c r="I37" i="28"/>
  <c r="I41" i="28"/>
  <c r="E49" i="32"/>
  <c r="AR43" i="32" s="1"/>
  <c r="I45" i="28"/>
  <c r="I43" i="28"/>
  <c r="I42" i="28"/>
  <c r="Y47" i="28"/>
  <c r="J8" i="31"/>
  <c r="K35" i="28"/>
  <c r="H6" i="32"/>
  <c r="H35" i="32"/>
  <c r="H36" i="32" s="1"/>
  <c r="I30" i="28"/>
  <c r="I53" i="28" s="1"/>
  <c r="AN20" i="30" l="1"/>
  <c r="AN19" i="28"/>
  <c r="AN27" i="28" s="1"/>
  <c r="AM8" i="28"/>
  <c r="AM9" i="30"/>
  <c r="AN19" i="30"/>
  <c r="AN18" i="28"/>
  <c r="AK11" i="30"/>
  <c r="AK10" i="28"/>
  <c r="AK26" i="28" s="1"/>
  <c r="AL16" i="30"/>
  <c r="AL15" i="28"/>
  <c r="AL23" i="28" s="1"/>
  <c r="AN10" i="30"/>
  <c r="AN9" i="28"/>
  <c r="AN25" i="28" s="1"/>
  <c r="AB9" i="28"/>
  <c r="AB25" i="28" s="1"/>
  <c r="AB10" i="30"/>
  <c r="AB8" i="30"/>
  <c r="AB7" i="28"/>
  <c r="AB23" i="28" s="1"/>
  <c r="AN7" i="28"/>
  <c r="AN8" i="30"/>
  <c r="AA11" i="30"/>
  <c r="AA10" i="28"/>
  <c r="AA26" i="28" s="1"/>
  <c r="AC9" i="30"/>
  <c r="AC8" i="28"/>
  <c r="K8" i="31"/>
  <c r="L35" i="28"/>
  <c r="H37" i="32"/>
  <c r="Z47" i="28"/>
  <c r="I52" i="28"/>
  <c r="I55" i="28" s="1"/>
  <c r="I57" i="28" s="1"/>
  <c r="J16" i="28"/>
  <c r="J24" i="28" s="1"/>
  <c r="AL10" i="28" l="1"/>
  <c r="AL26" i="28" s="1"/>
  <c r="AL11" i="30"/>
  <c r="AN9" i="30"/>
  <c r="AN8" i="28"/>
  <c r="H40" i="32"/>
  <c r="H39" i="32"/>
  <c r="AO19" i="30"/>
  <c r="AO18" i="28"/>
  <c r="AO20" i="30"/>
  <c r="AO19" i="28"/>
  <c r="AO27" i="28" s="1"/>
  <c r="AM16" i="30"/>
  <c r="AM15" i="28"/>
  <c r="AM23" i="28" s="1"/>
  <c r="AC8" i="30"/>
  <c r="AC7" i="28"/>
  <c r="AC23" i="28" s="1"/>
  <c r="AO7" i="28"/>
  <c r="AO8" i="30"/>
  <c r="AC9" i="28"/>
  <c r="AC25" i="28" s="1"/>
  <c r="AC10" i="30"/>
  <c r="AB10" i="28"/>
  <c r="AB26" i="28" s="1"/>
  <c r="AB11" i="30"/>
  <c r="AO9" i="28"/>
  <c r="AO25" i="28" s="1"/>
  <c r="AO10" i="30"/>
  <c r="AD9" i="30"/>
  <c r="AE8" i="28" s="1"/>
  <c r="AD8" i="28"/>
  <c r="J46" i="28"/>
  <c r="J41" i="28"/>
  <c r="M35" i="28"/>
  <c r="L8" i="31"/>
  <c r="J44" i="28"/>
  <c r="J30" i="28"/>
  <c r="J53" i="28" s="1"/>
  <c r="J45" i="28"/>
  <c r="I35" i="32"/>
  <c r="I36" i="32" s="1"/>
  <c r="I6" i="32"/>
  <c r="J43" i="28"/>
  <c r="J42" i="28"/>
  <c r="J37" i="28"/>
  <c r="AA47" i="28"/>
  <c r="H41" i="32" l="1"/>
  <c r="AP19" i="30"/>
  <c r="AQ18" i="28" s="1"/>
  <c r="G18" i="28" s="1"/>
  <c r="AP18" i="28"/>
  <c r="AO9" i="30"/>
  <c r="AO8" i="28"/>
  <c r="AM10" i="28"/>
  <c r="AM26" i="28" s="1"/>
  <c r="AM11" i="30"/>
  <c r="AP20" i="30"/>
  <c r="AQ19" i="28" s="1"/>
  <c r="AP19" i="28"/>
  <c r="AP27" i="28" s="1"/>
  <c r="AN16" i="30"/>
  <c r="AN15" i="28"/>
  <c r="AN23" i="28" s="1"/>
  <c r="AC10" i="28"/>
  <c r="AC26" i="28" s="1"/>
  <c r="AC11" i="30"/>
  <c r="AP9" i="28"/>
  <c r="AP25" i="28" s="1"/>
  <c r="AP10" i="30"/>
  <c r="AQ9" i="28" s="1"/>
  <c r="AQ25" i="28" s="1"/>
  <c r="AP7" i="28"/>
  <c r="AP8" i="30"/>
  <c r="AQ7" i="28" s="1"/>
  <c r="AD9" i="28"/>
  <c r="AD25" i="28" s="1"/>
  <c r="AD10" i="30"/>
  <c r="AE9" i="28" s="1"/>
  <c r="AE25" i="28" s="1"/>
  <c r="AD7" i="28"/>
  <c r="AD23" i="28" s="1"/>
  <c r="AD8" i="30"/>
  <c r="AE7" i="28" s="1"/>
  <c r="AE23" i="28" s="1"/>
  <c r="AB47" i="28"/>
  <c r="I37" i="32"/>
  <c r="H42" i="32"/>
  <c r="H43" i="32" s="1"/>
  <c r="J52" i="28"/>
  <c r="J55" i="28" s="1"/>
  <c r="J57" i="28" s="1"/>
  <c r="M8" i="31"/>
  <c r="N35" i="28"/>
  <c r="F25" i="28" l="1"/>
  <c r="G25" i="28"/>
  <c r="F19" i="28"/>
  <c r="AQ27" i="28"/>
  <c r="G19" i="28"/>
  <c r="AP8" i="28"/>
  <c r="AP9" i="30"/>
  <c r="AQ8" i="28" s="1"/>
  <c r="I40" i="32"/>
  <c r="I39" i="32"/>
  <c r="AN11" i="30"/>
  <c r="AN10" i="28"/>
  <c r="AN26" i="28" s="1"/>
  <c r="AO16" i="30"/>
  <c r="AO15" i="28"/>
  <c r="AO23" i="28" s="1"/>
  <c r="F23" i="28"/>
  <c r="AD10" i="28"/>
  <c r="AD26" i="28" s="1"/>
  <c r="AD11" i="30"/>
  <c r="AE10" i="28" s="1"/>
  <c r="AE26" i="28" s="1"/>
  <c r="AC47" i="28"/>
  <c r="N8" i="31"/>
  <c r="O35" i="28"/>
  <c r="J35" i="32"/>
  <c r="J36" i="32" s="1"/>
  <c r="J6" i="32"/>
  <c r="F26" i="28" l="1"/>
  <c r="I41" i="32"/>
  <c r="E27" i="28"/>
  <c r="F27" i="28"/>
  <c r="G27" i="28"/>
  <c r="AO10" i="28"/>
  <c r="AO26" i="28" s="1"/>
  <c r="AO11" i="30"/>
  <c r="AP16" i="30"/>
  <c r="AQ15" i="28" s="1"/>
  <c r="AQ23" i="28" s="1"/>
  <c r="E23" i="28" s="1"/>
  <c r="AP15" i="28"/>
  <c r="AP23" i="28" s="1"/>
  <c r="G23" i="28" s="1"/>
  <c r="AD47" i="28"/>
  <c r="J37" i="32"/>
  <c r="O8" i="31"/>
  <c r="P35" i="28"/>
  <c r="I42" i="32"/>
  <c r="J40" i="32" l="1"/>
  <c r="J42" i="32" s="1"/>
  <c r="J39" i="32"/>
  <c r="AP10" i="28"/>
  <c r="AP26" i="28" s="1"/>
  <c r="AP11" i="30"/>
  <c r="AQ10" i="28" s="1"/>
  <c r="AQ26" i="28" s="1"/>
  <c r="G26" i="28" s="1"/>
  <c r="AE47" i="28"/>
  <c r="F47" i="28" s="1"/>
  <c r="I43" i="32"/>
  <c r="Q35" i="28"/>
  <c r="P8" i="31"/>
  <c r="J43" i="32" l="1"/>
  <c r="AF47" i="28"/>
  <c r="J41" i="32"/>
  <c r="R35" i="28"/>
  <c r="Q8" i="31"/>
  <c r="S35" i="28" l="1"/>
  <c r="E35" i="28" s="1"/>
  <c r="AG47" i="28"/>
  <c r="AH47" i="28" l="1"/>
  <c r="AI47" i="28" l="1"/>
  <c r="AJ47" i="28" l="1"/>
  <c r="AK47" i="28" l="1"/>
  <c r="AL47" i="28" l="1"/>
  <c r="AM47" i="28" l="1"/>
  <c r="AN47" i="28" l="1"/>
  <c r="AO47" i="28" l="1"/>
  <c r="AP47" i="28" l="1"/>
  <c r="AQ47" i="28" l="1"/>
  <c r="G47" i="28" l="1"/>
  <c r="K16" i="28" l="1"/>
  <c r="K24" i="28" s="1"/>
  <c r="K37" i="28" l="1"/>
  <c r="K45" i="28"/>
  <c r="K44" i="28"/>
  <c r="K42" i="28"/>
  <c r="K43" i="28"/>
  <c r="K41" i="28"/>
  <c r="K30" i="28"/>
  <c r="K53" i="28" s="1"/>
  <c r="K46" i="28"/>
  <c r="K52" i="28" l="1"/>
  <c r="K55" i="28" s="1"/>
  <c r="K57" i="28" s="1"/>
  <c r="L42" i="28"/>
  <c r="L16" i="28"/>
  <c r="L24" i="28" s="1"/>
  <c r="K6" i="32" l="1"/>
  <c r="K35" i="32"/>
  <c r="K36" i="32" s="1"/>
  <c r="M41" i="28"/>
  <c r="M16" i="28"/>
  <c r="M24" i="28" s="1"/>
  <c r="M30" i="28" s="1"/>
  <c r="M53" i="28" s="1"/>
  <c r="L46" i="28"/>
  <c r="L30" i="28"/>
  <c r="L53" i="28" s="1"/>
  <c r="L44" i="28"/>
  <c r="L41" i="28"/>
  <c r="L43" i="28"/>
  <c r="L45" i="28"/>
  <c r="L37" i="28"/>
  <c r="M44" i="28" l="1"/>
  <c r="M43" i="28"/>
  <c r="K37" i="32"/>
  <c r="M46" i="28"/>
  <c r="M37" i="28"/>
  <c r="M52" i="28" s="1"/>
  <c r="M45" i="28"/>
  <c r="L52" i="28"/>
  <c r="L55" i="28" s="1"/>
  <c r="L57" i="28" s="1"/>
  <c r="M42" i="28"/>
  <c r="L35" i="32" l="1"/>
  <c r="L36" i="32" s="1"/>
  <c r="L6" i="32"/>
  <c r="K40" i="32"/>
  <c r="K42" i="32" s="1"/>
  <c r="K39" i="32"/>
  <c r="M55" i="28"/>
  <c r="M57" i="28" s="1"/>
  <c r="K43" i="32" l="1"/>
  <c r="L37" i="32"/>
  <c r="M6" i="32"/>
  <c r="M35" i="32"/>
  <c r="M36" i="32" s="1"/>
  <c r="M37" i="32" s="1"/>
  <c r="K41" i="32"/>
  <c r="L40" i="32" l="1"/>
  <c r="L42" i="32" s="1"/>
  <c r="L39" i="32"/>
  <c r="M40" i="32"/>
  <c r="M39" i="32"/>
  <c r="L41" i="32" l="1"/>
  <c r="L43" i="32"/>
  <c r="M42" i="32"/>
  <c r="M41" i="32"/>
  <c r="M43" i="32" l="1"/>
  <c r="N16" i="28" l="1"/>
  <c r="N24" i="28" s="1"/>
  <c r="N30" i="28" s="1"/>
  <c r="N53" i="28" s="1"/>
  <c r="N45" i="28" l="1"/>
  <c r="N42" i="28"/>
  <c r="N37" i="28"/>
  <c r="N44" i="28"/>
  <c r="N46" i="28"/>
  <c r="N41" i="28"/>
  <c r="N43" i="28"/>
  <c r="O16" i="28" l="1"/>
  <c r="O24" i="28" s="1"/>
  <c r="O30" i="28" s="1"/>
  <c r="O53" i="28" s="1"/>
  <c r="N52" i="28"/>
  <c r="N55" i="28" s="1"/>
  <c r="N57" i="28" s="1"/>
  <c r="O45" i="28" l="1"/>
  <c r="O41" i="28"/>
  <c r="N6" i="32"/>
  <c r="N35" i="32"/>
  <c r="N36" i="32" s="1"/>
  <c r="N37" i="32" s="1"/>
  <c r="O37" i="28"/>
  <c r="O52" i="28" s="1"/>
  <c r="O42" i="28"/>
  <c r="O43" i="28"/>
  <c r="O44" i="28"/>
  <c r="O46" i="28"/>
  <c r="O55" i="28" l="1"/>
  <c r="O57" i="28" s="1"/>
  <c r="P41" i="28"/>
  <c r="P44" i="28"/>
  <c r="P46" i="28"/>
  <c r="P16" i="28"/>
  <c r="P24" i="28" s="1"/>
  <c r="P30" i="28" s="1"/>
  <c r="P53" i="28" s="1"/>
  <c r="N40" i="32"/>
  <c r="N42" i="32" s="1"/>
  <c r="N39" i="32"/>
  <c r="N41" i="32" l="1"/>
  <c r="O6" i="32"/>
  <c r="O35" i="32"/>
  <c r="O36" i="32" s="1"/>
  <c r="O37" i="32" s="1"/>
  <c r="P43" i="28"/>
  <c r="P42" i="28"/>
  <c r="P37" i="28"/>
  <c r="N43" i="32"/>
  <c r="P45" i="28"/>
  <c r="Q16" i="28" l="1"/>
  <c r="Q24" i="28" s="1"/>
  <c r="Q30" i="28" s="1"/>
  <c r="Q53" i="28" s="1"/>
  <c r="O40" i="32"/>
  <c r="O42" i="32" s="1"/>
  <c r="O39" i="32"/>
  <c r="P52" i="28"/>
  <c r="P55" i="28" s="1"/>
  <c r="P57" i="28" s="1"/>
  <c r="Q44" i="28" l="1"/>
  <c r="Q43" i="28"/>
  <c r="Q46" i="28"/>
  <c r="O43" i="32"/>
  <c r="Q41" i="28"/>
  <c r="Q45" i="28"/>
  <c r="Q37" i="28"/>
  <c r="Q52" i="28" s="1"/>
  <c r="O41" i="32"/>
  <c r="P6" i="32"/>
  <c r="P35" i="32"/>
  <c r="P36" i="32" s="1"/>
  <c r="P37" i="32" s="1"/>
  <c r="Q42" i="28"/>
  <c r="Q55" i="28" l="1"/>
  <c r="Q57" i="28" s="1"/>
  <c r="Q6" i="32" s="1"/>
  <c r="P40" i="32"/>
  <c r="P42" i="32" s="1"/>
  <c r="P39" i="32"/>
  <c r="R16" i="28"/>
  <c r="R24" i="28" s="1"/>
  <c r="R30" i="28" s="1"/>
  <c r="R53" i="28" s="1"/>
  <c r="Q35" i="32" l="1"/>
  <c r="Q36" i="32" s="1"/>
  <c r="Q37" i="32" s="1"/>
  <c r="Q39" i="32" s="1"/>
  <c r="R44" i="28"/>
  <c r="R41" i="28"/>
  <c r="P43" i="32"/>
  <c r="R43" i="28"/>
  <c r="P41" i="32"/>
  <c r="R42" i="28"/>
  <c r="R45" i="28"/>
  <c r="S16" i="28"/>
  <c r="S24" i="28" s="1"/>
  <c r="S30" i="28" s="1"/>
  <c r="S53" i="28" s="1"/>
  <c r="R46" i="28"/>
  <c r="R37" i="28"/>
  <c r="Q40" i="32" l="1"/>
  <c r="Q42" i="32" s="1"/>
  <c r="Q43" i="32" s="1"/>
  <c r="S43" i="28"/>
  <c r="S37" i="28"/>
  <c r="S52" i="28" s="1"/>
  <c r="R52" i="28"/>
  <c r="R55" i="28" s="1"/>
  <c r="R57" i="28" s="1"/>
  <c r="S46" i="28"/>
  <c r="S44" i="28"/>
  <c r="S42" i="28"/>
  <c r="S41" i="28"/>
  <c r="S45" i="28"/>
  <c r="E7" i="32" s="1"/>
  <c r="S55" i="28" l="1"/>
  <c r="S57" i="28" s="1"/>
  <c r="S35" i="32" s="1"/>
  <c r="Q41" i="32"/>
  <c r="R6" i="32"/>
  <c r="R35" i="32"/>
  <c r="R36" i="32" s="1"/>
  <c r="R37" i="32" s="1"/>
  <c r="T42" i="28"/>
  <c r="T41" i="28"/>
  <c r="T43" i="28"/>
  <c r="T45" i="28"/>
  <c r="T37" i="28"/>
  <c r="T44" i="28"/>
  <c r="T16" i="28"/>
  <c r="T24" i="28" s="1"/>
  <c r="S6" i="32" l="1"/>
  <c r="S8" i="31"/>
  <c r="T35" i="28"/>
  <c r="S36" i="32"/>
  <c r="S37" i="32" s="1"/>
  <c r="T52" i="28"/>
  <c r="R40" i="32"/>
  <c r="R42" i="32" s="1"/>
  <c r="R39" i="32"/>
  <c r="S40" i="32" l="1"/>
  <c r="S42" i="32" s="1"/>
  <c r="S39" i="32"/>
  <c r="U44" i="28"/>
  <c r="U41" i="28"/>
  <c r="U37" i="28"/>
  <c r="U43" i="28"/>
  <c r="U45" i="28"/>
  <c r="U42" i="28"/>
  <c r="U16" i="28"/>
  <c r="U24" i="28" s="1"/>
  <c r="R43" i="32"/>
  <c r="U35" i="28"/>
  <c r="T8" i="31"/>
  <c r="R41" i="32"/>
  <c r="S43" i="32" l="1"/>
  <c r="U8" i="31"/>
  <c r="V35" i="28"/>
  <c r="S41" i="32"/>
  <c r="U52" i="28"/>
  <c r="W35" i="28" l="1"/>
  <c r="V8" i="31"/>
  <c r="V42" i="28"/>
  <c r="V45" i="28"/>
  <c r="V43" i="28"/>
  <c r="V37" i="28"/>
  <c r="V41" i="28"/>
  <c r="V44" i="28"/>
  <c r="V16" i="28"/>
  <c r="V24" i="28" s="1"/>
  <c r="V52" i="28" l="1"/>
  <c r="X35" i="28"/>
  <c r="W8" i="31"/>
  <c r="Y35" i="28" l="1"/>
  <c r="X8" i="31"/>
  <c r="W43" i="28"/>
  <c r="W37" i="28"/>
  <c r="W45" i="28"/>
  <c r="W41" i="28"/>
  <c r="W42" i="28"/>
  <c r="W44" i="28"/>
  <c r="W16" i="28"/>
  <c r="W24" i="28" s="1"/>
  <c r="W52" i="28" l="1"/>
  <c r="Y8" i="31"/>
  <c r="Z35" i="28"/>
  <c r="X37" i="28" l="1"/>
  <c r="X45" i="28"/>
  <c r="X43" i="28"/>
  <c r="X42" i="28"/>
  <c r="X41" i="28"/>
  <c r="X44" i="28"/>
  <c r="X16" i="28"/>
  <c r="X24" i="28" s="1"/>
  <c r="AA35" i="28"/>
  <c r="Z8" i="31"/>
  <c r="X52" i="28" l="1"/>
  <c r="AA8" i="31"/>
  <c r="AB35" i="28"/>
  <c r="Y37" i="28" l="1"/>
  <c r="Y52" i="28" s="1"/>
  <c r="Y44" i="28"/>
  <c r="Y41" i="28"/>
  <c r="Y43" i="28"/>
  <c r="Y42" i="28"/>
  <c r="Y45" i="28"/>
  <c r="Y16" i="28"/>
  <c r="Y24" i="28" s="1"/>
  <c r="AB8" i="31"/>
  <c r="AC35" i="28"/>
  <c r="AD35" i="28" l="1"/>
  <c r="AC8" i="31"/>
  <c r="Z41" i="28" l="1"/>
  <c r="Z44" i="28"/>
  <c r="Z42" i="28"/>
  <c r="Z45" i="28"/>
  <c r="Z43" i="28"/>
  <c r="Z37" i="28"/>
  <c r="Z52" i="28" s="1"/>
  <c r="Z16" i="28"/>
  <c r="Z24" i="28" s="1"/>
  <c r="AE35" i="28"/>
  <c r="F35" i="28" s="1"/>
  <c r="AA41" i="28" l="1"/>
  <c r="AA43" i="28"/>
  <c r="AA42" i="28"/>
  <c r="AA44" i="28"/>
  <c r="AA45" i="28"/>
  <c r="AA37" i="28"/>
  <c r="AA16" i="28"/>
  <c r="AA24" i="28" s="1"/>
  <c r="AA52" i="28" l="1"/>
  <c r="AB45" i="28" l="1"/>
  <c r="AB37" i="28"/>
  <c r="AB52" i="28" s="1"/>
  <c r="AB43" i="28"/>
  <c r="AB42" i="28"/>
  <c r="AB44" i="28"/>
  <c r="AB41" i="28"/>
  <c r="AB16" i="28"/>
  <c r="AB24" i="28" s="1"/>
  <c r="AC41" i="28" l="1"/>
  <c r="AC44" i="28"/>
  <c r="AC42" i="28"/>
  <c r="AC37" i="28"/>
  <c r="AC52" i="28" s="1"/>
  <c r="AC43" i="28"/>
  <c r="AC45" i="28"/>
  <c r="AC16" i="28"/>
  <c r="AC24" i="28" s="1"/>
  <c r="AD43" i="28" l="1"/>
  <c r="AD37" i="28"/>
  <c r="AD42" i="28"/>
  <c r="AD41" i="28"/>
  <c r="AD44" i="28"/>
  <c r="AD45" i="28"/>
  <c r="AD16" i="28"/>
  <c r="AD24" i="28" s="1"/>
  <c r="AD52" i="28" l="1"/>
  <c r="F16" i="28" l="1"/>
  <c r="AE45" i="28"/>
  <c r="AE41" i="28"/>
  <c r="AE42" i="28"/>
  <c r="AE43" i="28"/>
  <c r="AE44" i="28"/>
  <c r="AE37" i="28"/>
  <c r="AE52" i="28" s="1"/>
  <c r="AE16" i="28"/>
  <c r="AE24" i="28" s="1"/>
  <c r="F7" i="32" l="1"/>
  <c r="AF45" i="28" l="1"/>
  <c r="AF37" i="28"/>
  <c r="AF42" i="28"/>
  <c r="AF44" i="28"/>
  <c r="AF41" i="28"/>
  <c r="AF43" i="28"/>
  <c r="AF16" i="28"/>
  <c r="AF24" i="28" s="1"/>
  <c r="AF52" i="28" l="1"/>
  <c r="AE8" i="31"/>
  <c r="AF35" i="28"/>
  <c r="AF8" i="31" l="1"/>
  <c r="AG35" i="28"/>
  <c r="AG41" i="28"/>
  <c r="AG42" i="28"/>
  <c r="AG45" i="28"/>
  <c r="AG37" i="28"/>
  <c r="AG44" i="28"/>
  <c r="AG43" i="28"/>
  <c r="AG16" i="28"/>
  <c r="AG24" i="28" s="1"/>
  <c r="AG8" i="31" l="1"/>
  <c r="AH35" i="28"/>
  <c r="AG52" i="28"/>
  <c r="AI35" i="28" l="1"/>
  <c r="AH8" i="31"/>
  <c r="AH42" i="28"/>
  <c r="AH45" i="28"/>
  <c r="AH43" i="28"/>
  <c r="AH41" i="28"/>
  <c r="AH37" i="28"/>
  <c r="AH44" i="28"/>
  <c r="AH16" i="28"/>
  <c r="AH24" i="28" s="1"/>
  <c r="AH52" i="28" l="1"/>
  <c r="AJ35" i="28"/>
  <c r="AI8" i="31"/>
  <c r="AJ8" i="31" l="1"/>
  <c r="AK35" i="28"/>
  <c r="AI42" i="28"/>
  <c r="AI41" i="28"/>
  <c r="AI44" i="28"/>
  <c r="AI37" i="28"/>
  <c r="AI43" i="28"/>
  <c r="AI45" i="28"/>
  <c r="AI16" i="28"/>
  <c r="AI24" i="28" s="1"/>
  <c r="AI52" i="28" l="1"/>
  <c r="AL35" i="28"/>
  <c r="AK8" i="31"/>
  <c r="AM35" i="28" l="1"/>
  <c r="AL8" i="31"/>
  <c r="AJ45" i="28"/>
  <c r="AJ43" i="28"/>
  <c r="AJ37" i="28"/>
  <c r="AJ41" i="28"/>
  <c r="AJ42" i="28"/>
  <c r="AJ44" i="28"/>
  <c r="AJ16" i="28"/>
  <c r="AJ24" i="28" s="1"/>
  <c r="AN35" i="28" l="1"/>
  <c r="AM8" i="31"/>
  <c r="AJ52" i="28"/>
  <c r="AK45" i="28"/>
  <c r="AK44" i="28"/>
  <c r="AK43" i="28"/>
  <c r="AK37" i="28"/>
  <c r="AK41" i="28"/>
  <c r="AK42" i="28"/>
  <c r="AK16" i="28"/>
  <c r="AK24" i="28" s="1"/>
  <c r="AK52" i="28" l="1"/>
  <c r="AN8" i="31"/>
  <c r="AO35" i="28"/>
  <c r="AP35" i="28" l="1"/>
  <c r="AO8" i="31"/>
  <c r="AL44" i="28"/>
  <c r="AL42" i="28"/>
  <c r="AL41" i="28"/>
  <c r="AL37" i="28"/>
  <c r="AL43" i="28"/>
  <c r="AL45" i="28"/>
  <c r="AL16" i="28"/>
  <c r="AL24" i="28" s="1"/>
  <c r="AM43" i="28" l="1"/>
  <c r="AM45" i="28"/>
  <c r="AM44" i="28"/>
  <c r="AM41" i="28"/>
  <c r="AM42" i="28"/>
  <c r="AM37" i="28"/>
  <c r="AM16" i="28"/>
  <c r="AM24" i="28" s="1"/>
  <c r="AL52" i="28"/>
  <c r="AQ35" i="28"/>
  <c r="AN45" i="28" l="1"/>
  <c r="AN44" i="28"/>
  <c r="AN43" i="28"/>
  <c r="AN41" i="28"/>
  <c r="AN42" i="28"/>
  <c r="AN37" i="28"/>
  <c r="AN16" i="28"/>
  <c r="AN24" i="28" s="1"/>
  <c r="G35" i="28"/>
  <c r="AM52" i="28"/>
  <c r="AN52" i="28" l="1"/>
  <c r="AO42" i="28" l="1"/>
  <c r="AO37" i="28"/>
  <c r="AO44" i="28"/>
  <c r="AO45" i="28"/>
  <c r="AO43" i="28"/>
  <c r="AO41" i="28"/>
  <c r="AO16" i="28"/>
  <c r="AO24" i="28" s="1"/>
  <c r="AP45" i="28" l="1"/>
  <c r="AP43" i="28"/>
  <c r="AP41" i="28"/>
  <c r="AP37" i="28"/>
  <c r="AP44" i="28"/>
  <c r="AP42" i="28"/>
  <c r="AP16" i="28"/>
  <c r="AP24" i="28" s="1"/>
  <c r="AO52" i="28"/>
  <c r="AP52" i="28" l="1"/>
  <c r="G16" i="28" l="1"/>
  <c r="AQ37" i="28"/>
  <c r="AQ16" i="28"/>
  <c r="AQ24" i="28" s="1"/>
  <c r="AQ45" i="28" l="1"/>
  <c r="G7" i="32" s="1"/>
  <c r="AQ44" i="28"/>
  <c r="AQ52" i="28"/>
  <c r="E37" i="28"/>
  <c r="F37" i="28"/>
  <c r="G37" i="28"/>
  <c r="AQ43" i="28"/>
  <c r="E46" i="28"/>
  <c r="AQ41" i="28"/>
  <c r="AQ42" i="28"/>
  <c r="G24" i="28"/>
  <c r="E24" i="28"/>
  <c r="E30" i="28" s="1"/>
  <c r="F24" i="28"/>
  <c r="E57" i="28" l="1"/>
  <c r="E43" i="28"/>
  <c r="F43" i="28"/>
  <c r="G43" i="28"/>
  <c r="G44" i="28"/>
  <c r="E44" i="28"/>
  <c r="F44" i="28"/>
  <c r="E53" i="28"/>
  <c r="E52" i="28"/>
  <c r="F52" i="28"/>
  <c r="G52" i="28"/>
  <c r="E45" i="28"/>
  <c r="F45" i="28"/>
  <c r="G45" i="28"/>
  <c r="G42" i="28"/>
  <c r="E42" i="28"/>
  <c r="F42" i="28"/>
  <c r="G41" i="28"/>
  <c r="E41" i="28"/>
  <c r="F41" i="28"/>
  <c r="E6" i="32" l="1"/>
  <c r="E35" i="32"/>
  <c r="E55" i="28"/>
  <c r="E37" i="32" l="1"/>
  <c r="E36" i="32"/>
  <c r="E40" i="32" l="1"/>
  <c r="E39" i="32"/>
  <c r="C59" i="32" l="1"/>
  <c r="E41" i="32"/>
  <c r="T46" i="28"/>
  <c r="T28" i="28" l="1"/>
  <c r="T30" i="28" l="1"/>
  <c r="T53" i="28" s="1"/>
  <c r="T55" i="28" l="1"/>
  <c r="T57" i="28" s="1"/>
  <c r="T6" i="32" l="1"/>
  <c r="T35" i="32"/>
  <c r="T36" i="32" s="1"/>
  <c r="T37" i="32" l="1"/>
  <c r="T39" i="32" l="1"/>
  <c r="T40" i="32"/>
  <c r="T41" i="32" l="1"/>
  <c r="T42" i="32"/>
  <c r="T43" i="32" l="1"/>
  <c r="X28" i="28" l="1"/>
  <c r="X30" i="28" s="1"/>
  <c r="X53" i="28" s="1"/>
  <c r="X46" i="28"/>
  <c r="U46" i="28"/>
  <c r="W28" i="28" l="1"/>
  <c r="W30" i="28" s="1"/>
  <c r="W53" i="28" s="1"/>
  <c r="W46" i="28"/>
  <c r="U28" i="28"/>
  <c r="X55" i="28"/>
  <c r="X57" i="28" s="1"/>
  <c r="X6" i="32" l="1"/>
  <c r="X35" i="32"/>
  <c r="X36" i="32" s="1"/>
  <c r="X37" i="32" s="1"/>
  <c r="V46" i="28"/>
  <c r="W55" i="28"/>
  <c r="W57" i="28" s="1"/>
  <c r="U30" i="28"/>
  <c r="U53" i="28" s="1"/>
  <c r="W35" i="32" l="1"/>
  <c r="W36" i="32" s="1"/>
  <c r="W37" i="32" s="1"/>
  <c r="W6" i="32"/>
  <c r="U55" i="28"/>
  <c r="U57" i="28" s="1"/>
  <c r="X40" i="32"/>
  <c r="X39" i="32"/>
  <c r="V28" i="28"/>
  <c r="W39" i="32" l="1"/>
  <c r="W40" i="32"/>
  <c r="V30" i="28"/>
  <c r="V53" i="28" s="1"/>
  <c r="X41" i="32"/>
  <c r="U35" i="32"/>
  <c r="U36" i="32" s="1"/>
  <c r="U6" i="32"/>
  <c r="W41" i="32" l="1"/>
  <c r="U37" i="32"/>
  <c r="V55" i="28"/>
  <c r="V57" i="28" s="1"/>
  <c r="U39" i="32" l="1"/>
  <c r="U40" i="32"/>
  <c r="V35" i="32"/>
  <c r="V36" i="32" s="1"/>
  <c r="V6" i="32"/>
  <c r="U41" i="32" l="1"/>
  <c r="U42" i="32"/>
  <c r="V37" i="32"/>
  <c r="V39" i="32" l="1"/>
  <c r="V40" i="32"/>
  <c r="U43" i="32"/>
  <c r="V42" i="32" l="1"/>
  <c r="V41" i="32"/>
  <c r="W42" i="32" l="1"/>
  <c r="V43" i="32"/>
  <c r="X42" i="32" l="1"/>
  <c r="W43" i="32"/>
  <c r="X43" i="32" l="1"/>
  <c r="Z28" i="28" l="1"/>
  <c r="Z30" i="28" s="1"/>
  <c r="Z53" i="28" s="1"/>
  <c r="Z46" i="28"/>
  <c r="AA28" i="28"/>
  <c r="AA30" i="28" s="1"/>
  <c r="AA53" i="28" s="1"/>
  <c r="AA46" i="28"/>
  <c r="Y46" i="28"/>
  <c r="Z55" i="28" l="1"/>
  <c r="Z57" i="28" s="1"/>
  <c r="Y28" i="28"/>
  <c r="AA55" i="28"/>
  <c r="AA57" i="28" s="1"/>
  <c r="Z35" i="32" l="1"/>
  <c r="Z6" i="32"/>
  <c r="Y30" i="28"/>
  <c r="Y53" i="28" s="1"/>
  <c r="AA6" i="32"/>
  <c r="AA35" i="32"/>
  <c r="Z36" i="32" l="1"/>
  <c r="Z37" i="32" s="1"/>
  <c r="Y55" i="28"/>
  <c r="Y57" i="28" s="1"/>
  <c r="AA36" i="32"/>
  <c r="AA37" i="32" s="1"/>
  <c r="AA40" i="32" l="1"/>
  <c r="AA39" i="32"/>
  <c r="AC28" i="28"/>
  <c r="AC30" i="28" s="1"/>
  <c r="AC53" i="28" s="1"/>
  <c r="AC46" i="28"/>
  <c r="Z39" i="32"/>
  <c r="Z40" i="32"/>
  <c r="Y35" i="32"/>
  <c r="Y6" i="32"/>
  <c r="Y36" i="32" l="1"/>
  <c r="Y37" i="32" s="1"/>
  <c r="AA41" i="32"/>
  <c r="AC55" i="28"/>
  <c r="AC57" i="28" s="1"/>
  <c r="Z41" i="32"/>
  <c r="AB46" i="28"/>
  <c r="AB28" i="28" l="1"/>
  <c r="Y40" i="32"/>
  <c r="Y39" i="32"/>
  <c r="AC6" i="32"/>
  <c r="AC35" i="32"/>
  <c r="AC36" i="32" s="1"/>
  <c r="AC37" i="32" s="1"/>
  <c r="Y42" i="32" l="1"/>
  <c r="AB30" i="28"/>
  <c r="AB53" i="28" s="1"/>
  <c r="Y41" i="32"/>
  <c r="AC39" i="32"/>
  <c r="AC40" i="32"/>
  <c r="AC41" i="32" l="1"/>
  <c r="AB55" i="28"/>
  <c r="AB57" i="28" s="1"/>
  <c r="Z42" i="32"/>
  <c r="Y43" i="32"/>
  <c r="AD46" i="28" l="1"/>
  <c r="AB35" i="32"/>
  <c r="AB6" i="32"/>
  <c r="AE28" i="28"/>
  <c r="AE30" i="28" s="1"/>
  <c r="AE53" i="28" s="1"/>
  <c r="AE46" i="28"/>
  <c r="AA42" i="32"/>
  <c r="Z43" i="32"/>
  <c r="F46" i="28" l="1"/>
  <c r="AB36" i="32"/>
  <c r="AB37" i="32" s="1"/>
  <c r="AD28" i="28"/>
  <c r="AE55" i="28"/>
  <c r="AE57" i="28" s="1"/>
  <c r="AA43" i="32"/>
  <c r="AB39" i="32" l="1"/>
  <c r="AB40" i="32"/>
  <c r="AD30" i="28"/>
  <c r="AD53" i="28" s="1"/>
  <c r="F28" i="28"/>
  <c r="F30" i="28" s="1"/>
  <c r="AE35" i="32"/>
  <c r="AE36" i="32" s="1"/>
  <c r="AE37" i="32" s="1"/>
  <c r="AE6" i="32"/>
  <c r="AE40" i="32" l="1"/>
  <c r="AE39" i="32"/>
  <c r="F53" i="28"/>
  <c r="F55" i="28" s="1"/>
  <c r="AD55" i="28"/>
  <c r="AD57" i="28" s="1"/>
  <c r="AB41" i="32"/>
  <c r="AB42" i="32"/>
  <c r="AH28" i="28" l="1"/>
  <c r="AH30" i="28" s="1"/>
  <c r="AH53" i="28" s="1"/>
  <c r="AH46" i="28"/>
  <c r="AC42" i="32"/>
  <c r="AB43" i="32"/>
  <c r="AD6" i="32"/>
  <c r="AD35" i="32"/>
  <c r="AD36" i="32" s="1"/>
  <c r="F57" i="28"/>
  <c r="AE41" i="32"/>
  <c r="AG28" i="28" l="1"/>
  <c r="AG30" i="28" s="1"/>
  <c r="AG53" i="28" s="1"/>
  <c r="AG46" i="28"/>
  <c r="AH55" i="28"/>
  <c r="AH57" i="28" s="1"/>
  <c r="AC43" i="32"/>
  <c r="AD37" i="32"/>
  <c r="F36" i="32"/>
  <c r="F35" i="32"/>
  <c r="F6" i="32"/>
  <c r="AH35" i="32" l="1"/>
  <c r="AH6" i="32"/>
  <c r="AG55" i="28"/>
  <c r="AG57" i="28" s="1"/>
  <c r="AD39" i="32"/>
  <c r="AD40" i="32"/>
  <c r="F37" i="32"/>
  <c r="E8" i="32"/>
  <c r="E14" i="32" s="1"/>
  <c r="AH36" i="32" l="1"/>
  <c r="AH37" i="32" s="1"/>
  <c r="AG35" i="32"/>
  <c r="AG6" i="32"/>
  <c r="AD41" i="32"/>
  <c r="F39" i="32"/>
  <c r="F40" i="32"/>
  <c r="C60" i="32" s="1"/>
  <c r="AD42" i="32"/>
  <c r="AJ28" i="28" l="1"/>
  <c r="AJ30" i="28" s="1"/>
  <c r="AJ53" i="28" s="1"/>
  <c r="AJ46" i="28"/>
  <c r="AG36" i="32"/>
  <c r="AG37" i="32" s="1"/>
  <c r="F41" i="32"/>
  <c r="AD43" i="32"/>
  <c r="AE42" i="32"/>
  <c r="AG40" i="32" l="1"/>
  <c r="AG39" i="32"/>
  <c r="AK28" i="28"/>
  <c r="AK30" i="28" s="1"/>
  <c r="AK53" i="28" s="1"/>
  <c r="AJ55" i="28"/>
  <c r="AJ57" i="28" s="1"/>
  <c r="AE43" i="32"/>
  <c r="AK46" i="28" l="1"/>
  <c r="AK55" i="28" s="1"/>
  <c r="AK57" i="28" s="1"/>
  <c r="AJ35" i="32"/>
  <c r="AJ6" i="32"/>
  <c r="AF46" i="28"/>
  <c r="AK35" i="32" l="1"/>
  <c r="AK6" i="32"/>
  <c r="AJ36" i="32"/>
  <c r="AJ37" i="32" s="1"/>
  <c r="AF28" i="28"/>
  <c r="AK36" i="32" l="1"/>
  <c r="AK37" i="32" s="1"/>
  <c r="AF30" i="28"/>
  <c r="AF53" i="28" s="1"/>
  <c r="AI46" i="28" l="1"/>
  <c r="AF55" i="28"/>
  <c r="AF57" i="28" s="1"/>
  <c r="AM28" i="28" l="1"/>
  <c r="AM30" i="28" s="1"/>
  <c r="AM53" i="28" s="1"/>
  <c r="AM46" i="28"/>
  <c r="AI28" i="28"/>
  <c r="AF35" i="32"/>
  <c r="AF6" i="32"/>
  <c r="AM55" i="28" l="1"/>
  <c r="AM57" i="28" s="1"/>
  <c r="AM35" i="32" s="1"/>
  <c r="AL46" i="28"/>
  <c r="AI30" i="28"/>
  <c r="AI53" i="28" s="1"/>
  <c r="AF36" i="32"/>
  <c r="AM6" i="32" l="1"/>
  <c r="AM36" i="32"/>
  <c r="AM37" i="32" s="1"/>
  <c r="AL28" i="28"/>
  <c r="AI55" i="28"/>
  <c r="AI57" i="28" s="1"/>
  <c r="AF37" i="32"/>
  <c r="AF40" i="32" l="1"/>
  <c r="AF39" i="32"/>
  <c r="AL30" i="28"/>
  <c r="AL53" i="28" s="1"/>
  <c r="AO28" i="28"/>
  <c r="AO30" i="28" s="1"/>
  <c r="AO53" i="28" s="1"/>
  <c r="AO46" i="28"/>
  <c r="AN46" i="28"/>
  <c r="AI6" i="32"/>
  <c r="AI35" i="32"/>
  <c r="AI36" i="32" l="1"/>
  <c r="AL55" i="28"/>
  <c r="AL57" i="28" s="1"/>
  <c r="AN28" i="28"/>
  <c r="AO55" i="28"/>
  <c r="AO57" i="28" s="1"/>
  <c r="AO6" i="32" l="1"/>
  <c r="AO35" i="32"/>
  <c r="AL35" i="32"/>
  <c r="AL6" i="32"/>
  <c r="AN30" i="28"/>
  <c r="AN53" i="28" s="1"/>
  <c r="AI37" i="32"/>
  <c r="AP46" i="28" l="1"/>
  <c r="AL36" i="32"/>
  <c r="AO36" i="32"/>
  <c r="AO37" i="32" s="1"/>
  <c r="AN55" i="28"/>
  <c r="AN57" i="28" s="1"/>
  <c r="AL37" i="32" l="1"/>
  <c r="AP28" i="28"/>
  <c r="AN6" i="32"/>
  <c r="AN35" i="32"/>
  <c r="AN36" i="32" l="1"/>
  <c r="AP30" i="28"/>
  <c r="AP53" i="28" s="1"/>
  <c r="AQ46" i="28" l="1"/>
  <c r="AN37" i="32"/>
  <c r="AP55" i="28"/>
  <c r="AP57" i="28" s="1"/>
  <c r="AQ28" i="28" l="1"/>
  <c r="G46" i="28"/>
  <c r="AP6" i="32"/>
  <c r="AP35" i="32"/>
  <c r="AQ30" i="28" l="1"/>
  <c r="AQ53" i="28" s="1"/>
  <c r="G28" i="28"/>
  <c r="G30" i="28" s="1"/>
  <c r="AP36" i="32"/>
  <c r="G53" i="28" l="1"/>
  <c r="G55" i="28" s="1"/>
  <c r="AQ55" i="28"/>
  <c r="AQ57" i="28" s="1"/>
  <c r="AP37" i="32"/>
  <c r="AQ35" i="32" l="1"/>
  <c r="AQ6" i="32"/>
  <c r="G57" i="28"/>
  <c r="AQ36" i="32" l="1"/>
  <c r="G6" i="32"/>
  <c r="G35" i="32"/>
  <c r="G8" i="32" l="1"/>
  <c r="G14" i="32" s="1"/>
  <c r="F8" i="32"/>
  <c r="F14" i="32" s="1"/>
  <c r="G36" i="32"/>
  <c r="AQ37" i="32"/>
  <c r="F17" i="32" l="1"/>
  <c r="G37" i="32"/>
  <c r="D25" i="32" l="1"/>
  <c r="E25" i="32" l="1"/>
  <c r="G25" i="32"/>
  <c r="F25" i="32"/>
  <c r="AF42" i="32"/>
  <c r="F27" i="32" l="1"/>
  <c r="F26" i="32"/>
  <c r="AJ40" i="32"/>
  <c r="G26" i="32"/>
  <c r="G27" i="32"/>
  <c r="AK40" i="32"/>
  <c r="AQ40" i="32"/>
  <c r="AM40" i="32"/>
  <c r="AH40" i="32"/>
  <c r="AP40" i="32"/>
  <c r="D44" i="32"/>
  <c r="AO40" i="32"/>
  <c r="AL40" i="32"/>
  <c r="AI40" i="32"/>
  <c r="AN40" i="32"/>
  <c r="AG42" i="32"/>
  <c r="AF43" i="32"/>
  <c r="AF41" i="32"/>
  <c r="AG41" i="32"/>
  <c r="G40" i="32"/>
  <c r="C61" i="32" s="1"/>
  <c r="C63" i="32" s="1"/>
  <c r="D63" i="32" s="1"/>
  <c r="AH39" i="32" l="1"/>
  <c r="AH41" i="32" s="1"/>
  <c r="AO39" i="32"/>
  <c r="AO41" i="32" s="1"/>
  <c r="AQ39" i="32"/>
  <c r="AQ41" i="32" s="1"/>
  <c r="AJ39" i="32"/>
  <c r="AJ41" i="32" s="1"/>
  <c r="AK39" i="32"/>
  <c r="AK41" i="32" s="1"/>
  <c r="AL39" i="32"/>
  <c r="AL41" i="32" s="1"/>
  <c r="AM39" i="32"/>
  <c r="AM41" i="32" s="1"/>
  <c r="AI39" i="32"/>
  <c r="AI41" i="32" s="1"/>
  <c r="AN39" i="32"/>
  <c r="AN41" i="32" s="1"/>
  <c r="AP39" i="32"/>
  <c r="AP41" i="32" s="1"/>
  <c r="AG43" i="32"/>
  <c r="AH42" i="32"/>
  <c r="G39" i="32"/>
  <c r="G41" i="32" s="1"/>
  <c r="AH43" i="32" l="1"/>
  <c r="AI42" i="32"/>
  <c r="AI43" i="32" l="1"/>
  <c r="AJ42" i="32"/>
  <c r="AK42" i="32" l="1"/>
  <c r="AJ43" i="32"/>
  <c r="AL42" i="32" l="1"/>
  <c r="AK43" i="32"/>
  <c r="AL43" i="32" l="1"/>
  <c r="AM42" i="32"/>
  <c r="AM43" i="32" l="1"/>
  <c r="AN42" i="32"/>
  <c r="AN43" i="32" l="1"/>
  <c r="AO42" i="32"/>
  <c r="AP42" i="32" l="1"/>
  <c r="AO43" i="32"/>
  <c r="AQ42" i="32" l="1"/>
  <c r="AP43" i="32"/>
  <c r="AQ43" i="32" l="1"/>
  <c r="E50" i="32" l="1"/>
</calcChain>
</file>

<file path=xl/sharedStrings.xml><?xml version="1.0" encoding="utf-8"?>
<sst xmlns="http://schemas.openxmlformats.org/spreadsheetml/2006/main" count="131" uniqueCount="103">
  <si>
    <t>Год 1</t>
  </si>
  <si>
    <t>Год 2</t>
  </si>
  <si>
    <t>Год 3</t>
  </si>
  <si>
    <t>Итого</t>
  </si>
  <si>
    <t>Выручка</t>
  </si>
  <si>
    <t>Чистая прибыль/убыток</t>
  </si>
  <si>
    <t>Финансовая модель на 3 года</t>
  </si>
  <si>
    <t>Капитальные вложения</t>
  </si>
  <si>
    <t>&lt; год</t>
  </si>
  <si>
    <t>&lt; месяц</t>
  </si>
  <si>
    <t>Итого расходы</t>
  </si>
  <si>
    <t>Цена товара/услуги</t>
  </si>
  <si>
    <t>Количество товаров/услуг</t>
  </si>
  <si>
    <t>Операционные расходы</t>
  </si>
  <si>
    <t>Чистая прибыль</t>
  </si>
  <si>
    <t>Cумма привлекаемых инвестиций</t>
  </si>
  <si>
    <t>Текущая стоимость компании</t>
  </si>
  <si>
    <t>Доля привлекаемой суммы в стоимости компании</t>
  </si>
  <si>
    <t xml:space="preserve">Cтоимость доли - </t>
  </si>
  <si>
    <t>Рост стоимости доли, %</t>
  </si>
  <si>
    <t>Резервный фонд</t>
  </si>
  <si>
    <t>10%</t>
  </si>
  <si>
    <t>Наименования</t>
  </si>
  <si>
    <t>Итого выручка</t>
  </si>
  <si>
    <t>Раздел 1</t>
  </si>
  <si>
    <t>"Дивиденды инвестора"</t>
  </si>
  <si>
    <t>Чистая прибыль для распределения</t>
  </si>
  <si>
    <t>Cумма инвестиций</t>
  </si>
  <si>
    <t>ROI</t>
  </si>
  <si>
    <t>1 Расчет стоимости компании доходным методом: по чистой прибыли за 2 года</t>
  </si>
  <si>
    <t>2 Расчет реализуемой доли компании за привлекаемые инвестиций = Сумма инвестиций / Оценка компании</t>
  </si>
  <si>
    <t>3 Расчет стоимости приобретаемой доли по годам = Оценка компании * Долю инвестора</t>
  </si>
  <si>
    <t>4 Распределение прибыли</t>
  </si>
  <si>
    <t>5 Срок окупаемости инвестиций</t>
  </si>
  <si>
    <t>Cрок окупаемости инвестиций, мес</t>
  </si>
  <si>
    <t>"Дивиденды инвестора" накопленным итогом</t>
  </si>
  <si>
    <t>6 Показатель возврата инвестиций - ROI</t>
  </si>
  <si>
    <t>Маркетинговые расходы на запуск</t>
  </si>
  <si>
    <t>Резерв на непредвиденные расходы</t>
  </si>
  <si>
    <t>Прочие расходы</t>
  </si>
  <si>
    <t>Заполнять только желтые ячейки, отмеченные значками "…"</t>
  </si>
  <si>
    <t>Аренда помещения</t>
  </si>
  <si>
    <t xml:space="preserve">Таблица 2. План продаж помесячно </t>
  </si>
  <si>
    <t>План продаж В МЕСЯЦ</t>
  </si>
  <si>
    <t>каждый месяц в 1 год</t>
  </si>
  <si>
    <t>каждый месяц во 2 год</t>
  </si>
  <si>
    <t>каждый месяц в 3 год</t>
  </si>
  <si>
    <t>Зарплата_производство</t>
  </si>
  <si>
    <t>Зарплата_управление</t>
  </si>
  <si>
    <t>Расходы на запуск</t>
  </si>
  <si>
    <t>Расходы на запуск 1</t>
  </si>
  <si>
    <t>Расходы на запуск 2</t>
  </si>
  <si>
    <t>Расходы на запуск 3</t>
  </si>
  <si>
    <t>Итого потребность в инвестициях</t>
  </si>
  <si>
    <t>Статьи затрат</t>
  </si>
  <si>
    <t xml:space="preserve">Таблица 3. План расходов помесячно </t>
  </si>
  <si>
    <t>Маркетинг</t>
  </si>
  <si>
    <t>каждый месяц в 1й год</t>
  </si>
  <si>
    <t>каждый месяц во 2й год</t>
  </si>
  <si>
    <t>каждый месяц в 3й год</t>
  </si>
  <si>
    <t>Зарплата сотрудникам</t>
  </si>
  <si>
    <t>Стоимость , тыс. тенге</t>
  </si>
  <si>
    <t>Рост стоимости доли, тыс. тенге</t>
  </si>
  <si>
    <t>Расходы на техобслуживание</t>
  </si>
  <si>
    <t>АХР</t>
  </si>
  <si>
    <t>ИПН, Пенс., ОСМС, Соц. отч.</t>
  </si>
  <si>
    <t>Текущая стоимость компании (прибыль за 2 года+активы)</t>
  </si>
  <si>
    <t xml:space="preserve">Стоимость активов </t>
  </si>
  <si>
    <t>"Дивиденды собственника" до окупаемости</t>
  </si>
  <si>
    <t>"Дивиденды инвестора" после окупаемости</t>
  </si>
  <si>
    <t>"Дивиденды собственника" после окупаемости</t>
  </si>
  <si>
    <t>"Дивиденды инвестора" до окупаемости</t>
  </si>
  <si>
    <t>План расходов В МЕСЯЦ (на 1 скутер)</t>
  </si>
  <si>
    <t xml:space="preserve">Аварийный фонд </t>
  </si>
  <si>
    <t>Отчисления на реинвестирование</t>
  </si>
  <si>
    <t>Налоги (Розничный 4%)</t>
  </si>
  <si>
    <t>Приобретение оборудования</t>
  </si>
  <si>
    <t xml:space="preserve">Страхование </t>
  </si>
  <si>
    <t>Расходы на запуск 4</t>
  </si>
  <si>
    <t xml:space="preserve"> </t>
  </si>
  <si>
    <t>Мясорубки  3 шт</t>
  </si>
  <si>
    <t>Мясорезка</t>
  </si>
  <si>
    <t xml:space="preserve">фаршемешалка </t>
  </si>
  <si>
    <t>Холодильник шоковой  заморозки</t>
  </si>
  <si>
    <t xml:space="preserve">Тестокаталка </t>
  </si>
  <si>
    <t>Ремонт помещения</t>
  </si>
  <si>
    <t>Закуп кафеля</t>
  </si>
  <si>
    <t xml:space="preserve">Ремонтные работы по кафелю </t>
  </si>
  <si>
    <t>Установка  света ,розеток</t>
  </si>
  <si>
    <t>Строительные материаллы</t>
  </si>
  <si>
    <t>Фарш Экстра 1кг</t>
  </si>
  <si>
    <t>Фарш  Домашний 1 кг</t>
  </si>
  <si>
    <t>Фарш Алга Береке 1 кг</t>
  </si>
  <si>
    <t>Фарш Говяжий 1 кг</t>
  </si>
  <si>
    <t xml:space="preserve">Полуфабрикаты </t>
  </si>
  <si>
    <t xml:space="preserve">Этикетки </t>
  </si>
  <si>
    <t xml:space="preserve">Расходы </t>
  </si>
  <si>
    <t xml:space="preserve">Мясо ,жир </t>
  </si>
  <si>
    <t xml:space="preserve">Соевый текстурат ,приправы </t>
  </si>
  <si>
    <t xml:space="preserve">Посуда и пакеты </t>
  </si>
  <si>
    <t xml:space="preserve">Мука ,яйца ,приправы </t>
  </si>
  <si>
    <t>миксер для взбития соевого текстурата</t>
  </si>
  <si>
    <t>стелажи для фарша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</si>
</sst>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6">
    <numFmt numFmtId="164" formatCode="_-* #,##0.00\ _₽_-;\-* #,##0.00\ _₽_-;_-* &quot;-&quot;??\ _₽_-;_-@_-"/>
    <numFmt numFmtId="165" formatCode="#,##0_ ;\-#,##0\ "/>
    <numFmt numFmtId="166" formatCode="#,##0.00_ ;\-#,##0.00\ "/>
    <numFmt numFmtId="167" formatCode="#,##0.00000_ ;\-#,##0.00000\ "/>
    <numFmt numFmtId="168" formatCode="0.0%"/>
    <numFmt numFmtId="169" formatCode="_-* #,##0.00_р_._-;\-* #,##0.00_р_._-;_-* &quot;-&quot;??_р_._-;_-@_-"/>
    <numFmt numFmtId="170" formatCode="00\ 00\ 00"/>
    <numFmt numFmtId="171" formatCode="#,##0.00\ &quot; $&quot;;&quot; -&quot;;&quot; -&quot;"/>
    <numFmt numFmtId="172" formatCode="#,##0.00_ &quot;$&quot;;\ &quot;0 $&quot;"/>
    <numFmt numFmtId="173" formatCode="#,##0.00\ &quot; $&quot;;\-#,##0.00\ &quot; $&quot;;&quot; - &quot;"/>
    <numFmt numFmtId="174" formatCode="[$-419]mmmm\ yyyy;@"/>
    <numFmt numFmtId="175" formatCode="_(&quot;$&quot;#,##0_)&quot;millions&quot;;\(&quot;$&quot;#,##0\)&quot; millions&quot;"/>
    <numFmt numFmtId="176" formatCode="&quot;$&quot;#,##0.00_)\ \ \ ;\(&quot;$&quot;#,##0.00\)\ \ \ "/>
    <numFmt numFmtId="177" formatCode="&quot;$&quot;#,##0.00&quot;*&quot;\ \ ;\(&quot;$&quot;#,##0.00\)&quot;*&quot;\ \ "/>
    <numFmt numFmtId="178" formatCode="&quot;$&quot;#,##0.00\A_)\ ;\(&quot;$&quot;#,##0.00\A\)\ \ "/>
    <numFmt numFmtId="179" formatCode="&quot;$&quot;@\ "/>
    <numFmt numFmtId="180" formatCode="[$-409]mmm/yy;@"/>
    <numFmt numFmtId="181" formatCode="%#.00"/>
    <numFmt numFmtId="182" formatCode="#,##0.0_);\(#,##0.0\)"/>
    <numFmt numFmtId="183" formatCode="\t0.00%"/>
    <numFmt numFmtId="184" formatCode="#,##0.0_);[Red]\(#,##0.0\)"/>
    <numFmt numFmtId="185" formatCode="\t#\ ??/??"/>
    <numFmt numFmtId="186" formatCode="&quot;\&quot;#,##0.00;[Red]&quot;\&quot;\-#,##0.00"/>
    <numFmt numFmtId="187" formatCode="#.00"/>
    <numFmt numFmtId="188" formatCode="&quot;$&quot;#.00"/>
    <numFmt numFmtId="189" formatCode="#."/>
    <numFmt numFmtId="190" formatCode="@\ *."/>
    <numFmt numFmtId="191" formatCode="0.0"/>
    <numFmt numFmtId="192" formatCode="_(* #,##0_);_(* \(#,##0\);_(* &quot;-&quot;??_);_(@_)"/>
    <numFmt numFmtId="193" formatCode="#,##0.0;\(#,##0.0\)"/>
    <numFmt numFmtId="194" formatCode="#,##0.00;\(#,##0.00\)"/>
    <numFmt numFmtId="195" formatCode="0.00_ ;[Red]\-0.00\ "/>
    <numFmt numFmtId="196" formatCode="000000"/>
    <numFmt numFmtId="197" formatCode="#,##0;\(#,##0\)"/>
    <numFmt numFmtId="198" formatCode="###\ ##\ ##"/>
    <numFmt numFmtId="199" formatCode="0_);\(0\)"/>
    <numFmt numFmtId="200" formatCode="0.0_)"/>
    <numFmt numFmtId="201" formatCode="0.0%_);\(0.0%\)"/>
    <numFmt numFmtId="202" formatCode="_(* #,##0_);_(* \(#,##0\);_(* &quot;-&quot;_);_(@_)"/>
    <numFmt numFmtId="203" formatCode="_(* #,##0.0_);_(* \(#,##0.0\);_(* &quot;-&quot;?_);_(@_)"/>
    <numFmt numFmtId="204" formatCode="_(* #,##0.0_);_(* \(#,##0.0\);_(* &quot;-&quot;?_);@_)"/>
    <numFmt numFmtId="205" formatCode="&quot;$&quot;#,##0.0_);[Red]\(&quot;$&quot;#,##0.0\)"/>
    <numFmt numFmtId="206" formatCode="#\ ##0_.\ &quot;zі&quot;\ 00\ &quot;gr&quot;;\(#\ ##0.00\z\і\)"/>
    <numFmt numFmtId="207" formatCode="#\ ##0&quot;zі&quot;00&quot;gr&quot;;\(#\ ##0.00\z\і\)"/>
    <numFmt numFmtId="208" formatCode="_-&quot;$&quot;* #,##0.00_-;\-&quot;$&quot;* #,##0.00_-;_-&quot;$&quot;* &quot;-&quot;??_-;_-@_-"/>
    <numFmt numFmtId="209" formatCode="0.0%;\(0.0%\)"/>
    <numFmt numFmtId="210" formatCode="&quot;$&quot;#,##0_);[Red]\(&quot;$&quot;#,##0\)"/>
    <numFmt numFmtId="211" formatCode="_(* #,##0_);_(* \(#,##0\);_(* &quot;-&quot;_);_-@_-"/>
    <numFmt numFmtId="212" formatCode="0000"/>
    <numFmt numFmtId="213" formatCode="0.000_)"/>
    <numFmt numFmtId="214" formatCode="#,##0.0_);\(#,##0.0\);@_)"/>
    <numFmt numFmtId="215" formatCode="#,##0.00_);\(#,##0.00\);@_)"/>
    <numFmt numFmtId="216" formatCode="#,##0.000_);\(#,##0.000\);@_)"/>
    <numFmt numFmtId="217" formatCode="#,##0_%_);\(#,##0\)_%;#,##0_%_);@_%_)"/>
    <numFmt numFmtId="218" formatCode="#,##0_%_);\(#,##0\)_%;**;@_%_)"/>
    <numFmt numFmtId="219" formatCode="#,##0.00_%_);\(#,##0.00\)_%;#,##0.00_%_);@_%_)"/>
    <numFmt numFmtId="220" formatCode="_(* #,##0.00_);_(* \(#,##0.00\);_(* &quot;-&quot;??_);_(@_)"/>
    <numFmt numFmtId="221" formatCode="_(* #,##0_);_(* \(#,##0\);_(* &quot;-&quot;_);_(@"/>
    <numFmt numFmtId="222" formatCode="* \(#,##0\);* #,##0_);&quot;-&quot;??_);@"/>
    <numFmt numFmtId="223" formatCode="0.00_);\(0.00\);0.00"/>
    <numFmt numFmtId="224" formatCode="\$#,###;[Red]\(\$#,###\)"/>
    <numFmt numFmtId="225" formatCode="&quot;$&quot;#,##0.00_);[Red]\(&quot;$&quot;#,##0.00\)"/>
    <numFmt numFmtId="226" formatCode="_(&quot;$&quot;* #,##0.0_);_(&quot;$&quot;* \(#,##0.0\);@_)"/>
    <numFmt numFmtId="227" formatCode="_(&quot;$&quot;* #,##0.00_);_(&quot;$&quot;* \(#,##0.00\);@_)"/>
    <numFmt numFmtId="228" formatCode="_(&quot;$&quot;* #,##0.000_);_(&quot;$&quot;* \(#,##0.000\);@_)"/>
    <numFmt numFmtId="229" formatCode="&quot;$&quot;#,##0_%_);\(&quot;$&quot;#,##0\)_%;&quot;$&quot;#,##0_%_);@_%_)"/>
    <numFmt numFmtId="230" formatCode="&quot;$&quot;#,##0.00_%_);\(&quot;$&quot;#,##0.00\)_%;&quot;$&quot;#,##0.00_%_);@_%_)"/>
    <numFmt numFmtId="231" formatCode="\$#,##0\ ;\(\$#,##0\)"/>
    <numFmt numFmtId="232" formatCode="#,##0&quot;   dana&quot;"/>
    <numFmt numFmtId="233" formatCode="m/d/yy_%_)"/>
    <numFmt numFmtId="234" formatCode="dd\.mm\.yyyy&quot;г.&quot;"/>
    <numFmt numFmtId="235" formatCode="[$-409]d\-mmm;@"/>
    <numFmt numFmtId="236" formatCode="dd\ mmm\ yyyy"/>
    <numFmt numFmtId="237" formatCode="m/d/yy\ h:mm"/>
    <numFmt numFmtId="238" formatCode="d\-mmm\-yy\ \ \ h:mm"/>
    <numFmt numFmtId="239" formatCode="* #,##0_);* \(#,##0\);&quot;-&quot;??_);@"/>
    <numFmt numFmtId="240" formatCode="#,##0.000_);\(#,##0.000\)"/>
    <numFmt numFmtId="241" formatCode="#,##0_);\(#,##0\);&quot;- &quot;;&quot;  &quot;@"/>
    <numFmt numFmtId="242" formatCode="ddd\ dd\ mmm"/>
    <numFmt numFmtId="243" formatCode="#,##0.00\ &quot;DM&quot;;\-#,##0.00\ &quot;DM&quot;"/>
    <numFmt numFmtId="244" formatCode="General_)"/>
    <numFmt numFmtId="245" formatCode="0_%_);\(0\)_%;0_%_);@_%_)"/>
    <numFmt numFmtId="246" formatCode="_(&quot;$&quot;* #,##0_);_(&quot;$&quot;* \(#,##0\);_(&quot;$&quot;* &quot;-&quot;_);_(@_)"/>
    <numFmt numFmtId="247" formatCode="_-* #,##0_р_._-;\-* #,##0_р_._-;_-* &quot;-&quot;_р_._-;_-@_-"/>
    <numFmt numFmtId="248" formatCode="#,##0_ \г\р.;[Red]\(#,##0\ \г\р.\)"/>
    <numFmt numFmtId="249" formatCode="_-* #,##0.00[$€-1]_-;\-* #,##0.00[$€-1]_-;_-* &quot;-&quot;??[$€-1]_-"/>
    <numFmt numFmtId="250" formatCode="_-* #,##0.00\ &quot;€&quot;_-;\-* #,##0.00\ &quot;€&quot;_-;_-* &quot;-&quot;??\ &quot;€&quot;_-;_-@_-"/>
    <numFmt numFmtId="251" formatCode="_(* #,##0.0_%_);_(* \(#,##0.0_%\);_(* &quot; - &quot;_%_);_(@_)"/>
    <numFmt numFmtId="252" formatCode="_(* #,##0.0%_);_(* \(#,##0.0%\);_(* &quot; - &quot;\%_);_(@_)"/>
    <numFmt numFmtId="253" formatCode="_(* #,##0_);_(* \(#,##0\);_(* &quot; - &quot;_);_(@_)"/>
    <numFmt numFmtId="254" formatCode="_(* #,##0.0_);_(* \(#,##0.0\);_(* &quot; - &quot;_);_(@_)"/>
    <numFmt numFmtId="255" formatCode="_(* #,##0.00_);_(* \(#,##0.00\);_(* &quot; - &quot;_);_(@_)"/>
    <numFmt numFmtId="256" formatCode="_(* #,##0.000_);_(* \(#,##0.000\);_(* &quot; - &quot;_);_(@_)"/>
    <numFmt numFmtId="257" formatCode="General&quot;.&quot;"/>
    <numFmt numFmtId="258" formatCode="#,##0;\(#,##0\);&quot;-&quot;"/>
    <numFmt numFmtId="259" formatCode="0.0_)%;[Red]\(0.0%\);0.0_)%"/>
    <numFmt numFmtId="260" formatCode="#,##0_);[Red]\(#,##0\);\-_)"/>
    <numFmt numFmtId="261" formatCode="_-* #,##0\ _F_t_-;\-* #,##0\ _F_t_-;_-* &quot;-&quot;\ _F_t_-;_-@_-"/>
    <numFmt numFmtId="262" formatCode="#,##0.0000_);\(#,##0.0000\);&quot;- &quot;;&quot;  &quot;@"/>
    <numFmt numFmtId="263" formatCode="#,#00"/>
    <numFmt numFmtId="264" formatCode="_([$$-409]* #,##0.00_);_([$$-409]* \(#,##0.00\);_([$$-409]* &quot;-&quot;??_);_(@_)"/>
    <numFmt numFmtId="265" formatCode="#,###"/>
    <numFmt numFmtId="266" formatCode="#,##0&quot;   godina&quot;"/>
    <numFmt numFmtId="267" formatCode="0.0\%_);\(0.0\%\);0.0\%_);@_%_)"/>
    <numFmt numFmtId="268" formatCode="#,"/>
    <numFmt numFmtId="269" formatCode="#,##0;\(#,##0\);\-_)"/>
    <numFmt numFmtId="270" formatCode="#,##0.0_);\(#,##0.0\);\-_)"/>
    <numFmt numFmtId="271" formatCode="#,##0.00_);\(#,##0.00\);\-_)"/>
    <numFmt numFmtId="272" formatCode="###0.0;[Red]\-###0.0"/>
    <numFmt numFmtId="273" formatCode="0\ \ \ \ \ "/>
    <numFmt numFmtId="274" formatCode="_(* #,##0_);_(* \(#,##0\);_(* &quot;-&quot;_)"/>
    <numFmt numFmtId="275" formatCode="0.00_);\(0.00\);0.00_)"/>
    <numFmt numFmtId="276" formatCode="#,##0.0"/>
    <numFmt numFmtId="277" formatCode="#,##0.00_ ;[Red]\(#,##0.00&quot;) &quot;"/>
    <numFmt numFmtId="278" formatCode="#\.##\.##0"/>
    <numFmt numFmtId="279" formatCode="#\.##\.####"/>
    <numFmt numFmtId="280" formatCode="#\.##\.###"/>
    <numFmt numFmtId="281" formatCode="0000000"/>
    <numFmt numFmtId="282" formatCode="#,##0;[Red]&quot;-&quot;#,##0"/>
    <numFmt numFmtId="283" formatCode="_-* #,##0.00\ _€_-;\-* #,##0.00\ _€_-;_-* &quot;-&quot;??\ _€_-;_-@_-"/>
    <numFmt numFmtId="284" formatCode="0.0&quot;, &quot;_);\(0.0&quot;, )&quot;;\-_0_)"/>
    <numFmt numFmtId="285" formatCode="#,##0__\ \ \ \ "/>
    <numFmt numFmtId="286" formatCode="_-* #,##0\ &quot;€&quot;_-;\-* #,##0\ &quot;€&quot;_-;_-* &quot;-&quot;\ &quot;€&quot;_-;_-@_-"/>
    <numFmt numFmtId="287" formatCode="mmm\-yy_)"/>
    <numFmt numFmtId="288" formatCode="#,##0.0&quot; x&quot;;\-#,##0.0&quot; x&quot;;\-_ _x"/>
    <numFmt numFmtId="289" formatCode="#,##0_)\x;\(#,##0\)\x;@_)"/>
    <numFmt numFmtId="290" formatCode="#,##0.0_)\x;\(#,##0.0\)\x;@_)"/>
    <numFmt numFmtId="291" formatCode="#,##0.00_)\x;\(#,##0.00\)\x;@_)"/>
    <numFmt numFmtId="292" formatCode="#,##0.000_)\x;\(#,##0.000\)\x;@_)"/>
    <numFmt numFmtId="293" formatCode="0.0&quot;x&quot;;&quot;nm&quot;;\-_x"/>
    <numFmt numFmtId="294" formatCode="0.00&quot;x&quot;;&quot;nm&quot;;\-_x"/>
    <numFmt numFmtId="295" formatCode="0.0\ \x;&quot;NM &quot;"/>
    <numFmt numFmtId="296" formatCode="#,##0.00&quot; $&quot;;[Red]\-#,##0.00&quot; $&quot;"/>
    <numFmt numFmtId="297" formatCode="_(* #,##0_);_(* \(#,##0\);_(* &quot;-&quot;_);@_)"/>
    <numFmt numFmtId="298" formatCode="#,##0_);\(#,##0\);&quot;-  &quot;"/>
    <numFmt numFmtId="299" formatCode="#,##0.0_);\(#,##0.0\);&quot;-  &quot;"/>
    <numFmt numFmtId="300" formatCode="#,##0.0;\(#,##0.0\);\-_)"/>
    <numFmt numFmtId="301" formatCode="#,##0_);[Red]\(#,##0\);&quot;-----&quot;"/>
    <numFmt numFmtId="302" formatCode="#,##0.00_);[Red]\(#,##0.00\);&quot;-----&quot;"/>
    <numFmt numFmtId="303" formatCode="_(* #,##0,_);_(* \(#,##0,\);_(* &quot;-&quot;_);_(@_)"/>
    <numFmt numFmtId="304" formatCode="mmmm\ d\,\ yyyy"/>
    <numFmt numFmtId="305" formatCode="0%_);\(0%\)"/>
    <numFmt numFmtId="306" formatCode="0.0%_);[Red]\(0.0%\)"/>
    <numFmt numFmtId="307" formatCode="_-* #,##0\ _$_-;\-* #,##0\ _$_-;_-* &quot;-&quot;\ _$_-;_-@_-"/>
    <numFmt numFmtId="308" formatCode="#,##0.0_)%;\(#,##0.0\)%;@_)"/>
    <numFmt numFmtId="309" formatCode="#,##0.000_)%;\(#,##0.000\)%;@_)"/>
    <numFmt numFmtId="310" formatCode="0.0%;[Red]\-0.0%"/>
    <numFmt numFmtId="311" formatCode="0.0%_);\(0.0%\);&quot;-  &quot;"/>
    <numFmt numFmtId="312" formatCode="0.0%_);\(0.0%\);\-_%_)"/>
    <numFmt numFmtId="313" formatCode="0%_);\(0%\);\-_%_)"/>
    <numFmt numFmtId="314" formatCode="0.00%_);\(0.00%\);\-_%_)"/>
    <numFmt numFmtId="315" formatCode="##0&quot;bp&quot;_);\(##0&quot;bp&quot;\);\-_b_p_)"/>
    <numFmt numFmtId="316" formatCode="0.0%;\-0.0%;\-_%"/>
    <numFmt numFmtId="317" formatCode="\+0.0;\-0.0"/>
    <numFmt numFmtId="318" formatCode="\+0.0%;\-0.0%"/>
    <numFmt numFmtId="319" formatCode="#,##0______;;&quot;------------      &quot;"/>
    <numFmt numFmtId="320" formatCode="\G\e\w\i\c\h\t\ 0\ %"/>
    <numFmt numFmtId="321" formatCode="0.00\ %;[Red]\ \ \-0.00\ %"/>
    <numFmt numFmtId="322" formatCode="0.0&quot;x&quot;;@_)"/>
    <numFmt numFmtId="323" formatCode="0.00\x;\-0.00\x;0.00\x"/>
    <numFmt numFmtId="324" formatCode="&quot;p.&quot;#,##0.00;[Red]\-&quot;p.&quot;#,##0.00"/>
    <numFmt numFmtId="325" formatCode="##0.00000"/>
    <numFmt numFmtId="326" formatCode="_ * #,##0_ ;_ * \-#,##0_ ;_ * &quot;-&quot;??_ ;_ @_ "/>
    <numFmt numFmtId="327" formatCode="_(* #,##0.000_);_(* \(#,##0.000\);_(* &quot;-&quot;???_);_(@_)"/>
    <numFmt numFmtId="328" formatCode="&quot;$&quot;#,##0"/>
    <numFmt numFmtId="329" formatCode=";;;\ \ \ @"/>
    <numFmt numFmtId="330" formatCode=";;;\ \ \ \ \ @"/>
    <numFmt numFmtId="331" formatCode=";;;\ \ \ \ \ \ @"/>
    <numFmt numFmtId="332" formatCode="#\ ##0&quot;zі&quot;_.00&quot;gr&quot;;\(#\ ##0.00\z\і\)"/>
    <numFmt numFmtId="333" formatCode="#\ ##0&quot;zі&quot;.00&quot;gr&quot;;\(#\ ##0&quot;zі&quot;.00&quot;gr&quot;\)"/>
    <numFmt numFmtId="334" formatCode="###,###,_);[Red]\(###,###,\)"/>
    <numFmt numFmtId="335" formatCode="###,###.0,_);[Red]\(###,###.0,\)"/>
    <numFmt numFmtId="336" formatCode="#,##0,"/>
    <numFmt numFmtId="337" formatCode="\G\e\w\i\c\h\t\ \V\e\r\t\r\a\g\s\p\a\r\t\n\e\r\ 0\ %"/>
    <numFmt numFmtId="338" formatCode="_-* #,##0\ _T_L_-;\-* #,##0\ _T_L_-;_-* &quot;-&quot;\ _T_L_-;_-@_-"/>
    <numFmt numFmtId="339" formatCode="_-* #,##0.00\ _T_L_-;\-* #,##0.00\ _T_L_-;_-* &quot;-&quot;??\ _T_L_-;_-@_-"/>
    <numFmt numFmtId="340" formatCode="_-* #,##0_?_._-;\-* #,##0_?_._-;_-* &quot;-&quot;_?_._-;_-@_-"/>
    <numFmt numFmtId="341" formatCode="_-&quot;£&quot;* #,##0_-;\-&quot;£&quot;* #,##0_-;_-&quot;£&quot;* &quot;-&quot;_-;_-@_-"/>
    <numFmt numFmtId="342" formatCode="_-* #,##0.00&quot;?.&quot;_-;\-* #,##0.00&quot;?.&quot;_-;_-* &quot;-&quot;??&quot;?.&quot;_-;_-@_-"/>
    <numFmt numFmtId="343" formatCode="_-&quot;£&quot;* #,##0.00_-;\-&quot;£&quot;* #,##0.00_-;_-&quot;£&quot;* &quot;-&quot;??_-;_-@_-"/>
    <numFmt numFmtId="344" formatCode="_-&quot;Ј&quot;* #,##0_-;\-&quot;Ј&quot;* #,##0_-;_-&quot;Ј&quot;* &quot;-&quot;_-;_-@_-"/>
    <numFmt numFmtId="345" formatCode="_-&quot;Ј&quot;* #,##0.00_-;\-&quot;Ј&quot;* #,##0.00_-;_-&quot;Ј&quot;* &quot;-&quot;??_-;_-@_-"/>
    <numFmt numFmtId="346" formatCode="###0_)"/>
    <numFmt numFmtId="347" formatCode="yyyy"/>
    <numFmt numFmtId="348" formatCode="yyyy\ &quot;год&quot;"/>
    <numFmt numFmtId="349" formatCode="yyyy&quot;A&quot;"/>
    <numFmt numFmtId="350" formatCode="&quot;&quot;"/>
    <numFmt numFmtId="351" formatCode=";;&quot;zero&quot;;&quot;  &quot;@"/>
    <numFmt numFmtId="352" formatCode="d/m/yy;@"/>
    <numFmt numFmtId="353" formatCode="#,##0\ &quot;$&quot;;\-#,##0\ &quot;$&quot;"/>
    <numFmt numFmtId="354" formatCode="_-* #,##0.00&quot;р.&quot;_-;\-* #,##0.00&quot;р.&quot;_-;_-* &quot;-&quot;??&quot;р.&quot;_-;_-@_-"/>
    <numFmt numFmtId="355" formatCode="0.000"/>
    <numFmt numFmtId="356" formatCode="0.000000000"/>
    <numFmt numFmtId="357" formatCode="#,##0\ &quot;кг/місяць&quot;"/>
    <numFmt numFmtId="358" formatCode="#,##0\ &quot;кг&quot;"/>
    <numFmt numFmtId="359" formatCode="#,##0.0_ ;\-#,##0.0\ "/>
  </numFmts>
  <fonts count="294"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Cambria"/>
      <family val="1"/>
    </font>
    <font>
      <sz val="12"/>
      <color theme="0"/>
      <name val="Cambria"/>
      <family val="1"/>
    </font>
    <font>
      <b/>
      <sz val="12"/>
      <color theme="1"/>
      <name val="Cambria"/>
      <family val="1"/>
    </font>
    <font>
      <i/>
      <sz val="12"/>
      <color theme="1"/>
      <name val="Cambria"/>
      <family val="1"/>
    </font>
    <font>
      <b/>
      <i/>
      <sz val="12"/>
      <color rgb="FF002060"/>
      <name val="Cambria"/>
      <family val="1"/>
    </font>
    <font>
      <b/>
      <sz val="12"/>
      <color rgb="FF002060"/>
      <name val="Cambria"/>
      <family val="1"/>
    </font>
    <font>
      <i/>
      <sz val="12"/>
      <color rgb="FF002060"/>
      <name val="Cambria"/>
      <family val="1"/>
    </font>
    <font>
      <sz val="12"/>
      <name val="Cambria"/>
      <family val="1"/>
      <charset val="204"/>
    </font>
    <font>
      <sz val="12"/>
      <color theme="1"/>
      <name val="Cambria"/>
      <family val="1"/>
      <charset val="204"/>
    </font>
    <font>
      <sz val="11"/>
      <color indexed="8"/>
      <name val="Calibri"/>
      <family val="2"/>
      <charset val="204"/>
    </font>
    <font>
      <b/>
      <sz val="18"/>
      <name val="Arial"/>
      <family val="2"/>
      <charset val="204"/>
    </font>
    <font>
      <u/>
      <sz val="10"/>
      <color indexed="12"/>
      <name val="Arial Cyr"/>
      <charset val="204"/>
    </font>
    <font>
      <b/>
      <sz val="10"/>
      <name val="Arial Cyr"/>
      <family val="2"/>
      <charset val="204"/>
    </font>
    <font>
      <sz val="10"/>
      <name val="Arial"/>
      <family val="2"/>
      <charset val="204"/>
    </font>
    <font>
      <sz val="10"/>
      <color indexed="8"/>
      <name val="MS Sans Serif"/>
      <family val="2"/>
      <charset val="204"/>
    </font>
    <font>
      <sz val="10"/>
      <name val="Arial Cyr"/>
      <family val="2"/>
      <charset val="204"/>
    </font>
    <font>
      <sz val="10"/>
      <name val="GillSans"/>
      <family val="2"/>
    </font>
    <font>
      <sz val="10"/>
      <name val="Arial Cyr"/>
    </font>
    <font>
      <sz val="10"/>
      <name val="Arial"/>
      <family val="2"/>
    </font>
    <font>
      <sz val="10"/>
      <name val="Helv"/>
    </font>
    <font>
      <sz val="9"/>
      <name val="Helv"/>
    </font>
    <font>
      <sz val="1"/>
      <color indexed="8"/>
      <name val="Courier"/>
      <family val="3"/>
    </font>
    <font>
      <sz val="10"/>
      <name val="NTHarmonica"/>
      <charset val="204"/>
    </font>
    <font>
      <sz val="10"/>
      <name val="Helv"/>
      <charset val="204"/>
    </font>
    <font>
      <sz val="10"/>
      <color indexed="8"/>
      <name val="Arial"/>
      <family val="2"/>
      <charset val="204"/>
    </font>
    <font>
      <b/>
      <sz val="8"/>
      <color indexed="10"/>
      <name val="NTTimes/Cyrillic"/>
      <charset val="204"/>
    </font>
    <font>
      <sz val="8"/>
      <color indexed="10"/>
      <name val="Arial Cyr"/>
      <family val="2"/>
      <charset val="204"/>
    </font>
    <font>
      <b/>
      <sz val="8"/>
      <color indexed="10"/>
      <name val="Arial Cyr"/>
      <family val="2"/>
      <charset val="204"/>
    </font>
    <font>
      <b/>
      <sz val="9"/>
      <name val="TimesET"/>
    </font>
    <font>
      <sz val="10"/>
      <name val="Arial CE"/>
      <charset val="238"/>
    </font>
    <font>
      <sz val="10"/>
      <name val="Courier"/>
      <family val="3"/>
    </font>
    <font>
      <b/>
      <i/>
      <sz val="10"/>
      <name val="Arial Cyr"/>
      <family val="2"/>
      <charset val="204"/>
    </font>
    <font>
      <b/>
      <sz val="22"/>
      <color indexed="18"/>
      <name val="Arial"/>
      <family val="2"/>
    </font>
    <font>
      <sz val="10"/>
      <name val="Times New Roman"/>
      <family val="1"/>
      <charset val="204"/>
    </font>
    <font>
      <sz val="10"/>
      <color indexed="0"/>
      <name val="Helv"/>
    </font>
    <font>
      <b/>
      <sz val="14"/>
      <color indexed="18"/>
      <name val="Arial"/>
      <family val="2"/>
    </font>
    <font>
      <b/>
      <sz val="10"/>
      <color indexed="18"/>
      <name val="Arial"/>
      <family val="2"/>
    </font>
    <font>
      <sz val="9"/>
      <color indexed="8"/>
      <name val="Futuris"/>
    </font>
    <font>
      <sz val="11"/>
      <name val="‚l‚r ‚oѓSѓVѓbѓN"/>
      <family val="3"/>
    </font>
    <font>
      <sz val="8"/>
      <name val="Arial"/>
      <family val="2"/>
      <charset val="204"/>
    </font>
    <font>
      <b/>
      <sz val="1"/>
      <color indexed="8"/>
      <name val="Courier"/>
      <family val="3"/>
    </font>
    <font>
      <sz val="10"/>
      <name val="’†ѓSѓVѓbѓN‘М"/>
      <family val="3"/>
      <charset val="128"/>
    </font>
    <font>
      <sz val="1"/>
      <color indexed="8"/>
      <name val="Courier"/>
      <family val="1"/>
      <charset val="204"/>
    </font>
    <font>
      <sz val="8"/>
      <name val="Tms Rmn"/>
    </font>
    <font>
      <sz val="8.25"/>
      <name val="Helv"/>
    </font>
    <font>
      <sz val="8"/>
      <name val="Courier"/>
      <family val="3"/>
    </font>
    <font>
      <sz val="9"/>
      <name val="Courier"/>
      <family val="3"/>
    </font>
    <font>
      <b/>
      <i/>
      <sz val="10"/>
      <color indexed="9"/>
      <name val="Arial"/>
      <family val="2"/>
      <charset val="204"/>
    </font>
    <font>
      <sz val="8"/>
      <name val="Helv"/>
    </font>
    <font>
      <sz val="10"/>
      <name val="MS Sans Serif"/>
      <family val="2"/>
      <charset val="204"/>
    </font>
    <font>
      <sz val="10"/>
      <color theme="1"/>
      <name val="Calibri"/>
      <family val="2"/>
    </font>
    <font>
      <b/>
      <sz val="12"/>
      <name val="Arial"/>
      <family val="2"/>
      <charset val="204"/>
    </font>
    <font>
      <sz val="8"/>
      <name val="Arial Cyr"/>
      <charset val="204"/>
    </font>
    <font>
      <sz val="11"/>
      <color indexed="9"/>
      <name val="Calibri"/>
      <family val="2"/>
      <charset val="204"/>
    </font>
    <font>
      <sz val="9"/>
      <color indexed="11"/>
      <name val="Arial"/>
      <family val="2"/>
      <charset val="204"/>
    </font>
    <font>
      <sz val="8"/>
      <name val="Helv"/>
      <charset val="204"/>
    </font>
    <font>
      <sz val="10"/>
      <color indexed="12"/>
      <name val="Arial"/>
      <family val="2"/>
    </font>
    <font>
      <sz val="10"/>
      <color indexed="8"/>
      <name val="Arial Cyr"/>
      <charset val="204"/>
    </font>
    <font>
      <sz val="10"/>
      <color indexed="12"/>
      <name val="Arial"/>
      <family val="2"/>
      <charset val="204"/>
    </font>
    <font>
      <sz val="11"/>
      <name val="Arial"/>
      <family val="2"/>
      <charset val="204"/>
    </font>
    <font>
      <sz val="10"/>
      <name val="Courier New"/>
      <family val="3"/>
      <charset val="204"/>
    </font>
    <font>
      <b/>
      <sz val="9"/>
      <name val="Frutiger 45 Light"/>
      <family val="2"/>
    </font>
    <font>
      <b/>
      <sz val="12"/>
      <name val="Arial"/>
      <family val="2"/>
    </font>
    <font>
      <b/>
      <sz val="10"/>
      <name val="Helvetica"/>
      <family val="2"/>
    </font>
    <font>
      <sz val="9"/>
      <name val="Arial"/>
      <family val="2"/>
      <charset val="204"/>
    </font>
    <font>
      <sz val="12"/>
      <name val="Arial"/>
      <family val="2"/>
    </font>
    <font>
      <sz val="10"/>
      <color indexed="18"/>
      <name val="Arial"/>
      <family val="2"/>
    </font>
    <font>
      <sz val="9"/>
      <name val="Times New Roman"/>
      <family val="1"/>
    </font>
    <font>
      <sz val="9"/>
      <name val="Frutiger 45 Light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i/>
      <sz val="10"/>
      <name val="Arial"/>
      <family val="2"/>
      <charset val="204"/>
    </font>
    <font>
      <sz val="18"/>
      <name val="Geneva"/>
      <family val="2"/>
    </font>
    <font>
      <sz val="10"/>
      <name val="Times New Roman Tur"/>
      <family val="1"/>
      <charset val="162"/>
    </font>
    <font>
      <sz val="9"/>
      <color indexed="18"/>
      <name val="Frutiger 45 Light"/>
      <family val="2"/>
    </font>
    <font>
      <b/>
      <sz val="11"/>
      <name val="Arial"/>
      <family val="2"/>
    </font>
    <font>
      <sz val="9"/>
      <name val="Arial Narrow"/>
      <family val="2"/>
    </font>
    <font>
      <b/>
      <sz val="8"/>
      <color indexed="8"/>
      <name val="Arial"/>
      <family val="2"/>
    </font>
    <font>
      <b/>
      <sz val="8"/>
      <color indexed="24"/>
      <name val="Arial"/>
      <family val="2"/>
      <charset val="204"/>
    </font>
    <font>
      <b/>
      <sz val="9"/>
      <color indexed="24"/>
      <name val="Arial"/>
      <family val="2"/>
      <charset val="204"/>
    </font>
    <font>
      <b/>
      <sz val="8"/>
      <name val="Arial"/>
      <family val="2"/>
      <charset val="204"/>
    </font>
    <font>
      <b/>
      <sz val="11"/>
      <color indexed="24"/>
      <name val="Arial"/>
      <family val="2"/>
      <charset val="204"/>
    </font>
    <font>
      <u val="singleAccounting"/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name val="Pragmatica"/>
    </font>
    <font>
      <sz val="8"/>
      <name val="Times New Roman"/>
      <family val="1"/>
      <charset val="204"/>
    </font>
    <font>
      <sz val="10"/>
      <name val="Petersburg"/>
      <family val="2"/>
      <charset val="204"/>
    </font>
    <font>
      <sz val="10"/>
      <name val="Arial Cyr"/>
      <charset val="204"/>
    </font>
    <font>
      <b/>
      <sz val="8"/>
      <name val="Arial"/>
      <family val="2"/>
    </font>
    <font>
      <b/>
      <sz val="10"/>
      <name val="Arial"/>
      <family val="2"/>
      <charset val="204"/>
    </font>
    <font>
      <b/>
      <sz val="8"/>
      <color indexed="12"/>
      <name val="NTTimes/Cyrillic"/>
      <charset val="204"/>
    </font>
    <font>
      <sz val="11"/>
      <color indexed="12"/>
      <name val="Arial"/>
      <family val="2"/>
      <charset val="204"/>
    </font>
    <font>
      <b/>
      <u val="singleAccounting"/>
      <sz val="8"/>
      <color indexed="8"/>
      <name val="Arial"/>
      <family val="2"/>
      <charset val="204"/>
    </font>
    <font>
      <sz val="11"/>
      <name val="Tms Rmn"/>
    </font>
    <font>
      <sz val="10"/>
      <name val="Sabon"/>
    </font>
    <font>
      <sz val="8"/>
      <name val="Palatino"/>
      <family val="1"/>
    </font>
    <font>
      <sz val="10"/>
      <name val="Geneva"/>
      <family val="2"/>
    </font>
    <font>
      <b/>
      <sz val="10"/>
      <name val="MS Sans Serif"/>
      <family val="2"/>
      <charset val="204"/>
    </font>
    <font>
      <sz val="10"/>
      <color indexed="24"/>
      <name val="Arial"/>
      <family val="2"/>
      <charset val="204"/>
    </font>
    <font>
      <sz val="12"/>
      <name val="Helv"/>
    </font>
    <font>
      <b/>
      <u/>
      <sz val="10"/>
      <color indexed="16"/>
      <name val="Arial"/>
      <family val="2"/>
      <charset val="204"/>
    </font>
    <font>
      <b/>
      <sz val="11"/>
      <color indexed="12"/>
      <name val="Arial"/>
      <family val="2"/>
      <charset val="204"/>
    </font>
    <font>
      <sz val="10"/>
      <name val="Times New Roman"/>
      <family val="1"/>
    </font>
    <font>
      <sz val="9"/>
      <name val="Arial Narrow"/>
      <family val="2"/>
      <charset val="204"/>
    </font>
    <font>
      <sz val="10"/>
      <name val="PragmaticaCTT"/>
      <charset val="204"/>
    </font>
    <font>
      <sz val="11"/>
      <name val="Arial Cyr"/>
      <family val="2"/>
      <charset val="204"/>
    </font>
    <font>
      <sz val="12"/>
      <name val="Times New Roman"/>
      <family val="1"/>
      <charset val="204"/>
    </font>
    <font>
      <sz val="10"/>
      <name val="NewtonCTT"/>
      <charset val="2"/>
    </font>
    <font>
      <sz val="8"/>
      <name val="CG Times (E1)"/>
    </font>
    <font>
      <sz val="7"/>
      <name val="Arial"/>
      <family val="2"/>
    </font>
    <font>
      <u val="doubleAccounting"/>
      <sz val="10"/>
      <name val="Arial"/>
      <family val="2"/>
    </font>
    <font>
      <sz val="10"/>
      <color indexed="8"/>
      <name val="Arial CE"/>
      <charset val="238"/>
    </font>
    <font>
      <sz val="10"/>
      <name val="Times New Roman CE"/>
    </font>
    <font>
      <sz val="12"/>
      <name val="Tms Rmn"/>
      <charset val="204"/>
    </font>
    <font>
      <sz val="10"/>
      <color indexed="12"/>
      <name val="Times New Roman CYR"/>
      <family val="1"/>
      <charset val="204"/>
    </font>
    <font>
      <i/>
      <sz val="8"/>
      <name val="Times New Roman"/>
      <family val="1"/>
    </font>
    <font>
      <sz val="9"/>
      <color indexed="12"/>
      <name val="Arial"/>
      <family val="2"/>
    </font>
    <font>
      <b/>
      <u val="singleAccounting"/>
      <sz val="9"/>
      <name val="Times New Roman"/>
      <family val="1"/>
    </font>
    <font>
      <b/>
      <sz val="10.5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i/>
      <sz val="9.5"/>
      <name val="Times New Roman"/>
      <family val="1"/>
    </font>
    <font>
      <sz val="12"/>
      <color indexed="12"/>
      <name val="0"/>
    </font>
    <font>
      <b/>
      <sz val="16"/>
      <name val="Arial"/>
      <family val="2"/>
    </font>
    <font>
      <i/>
      <sz val="1"/>
      <color indexed="8"/>
      <name val="Courier"/>
      <family val="3"/>
    </font>
    <font>
      <sz val="9"/>
      <color indexed="17"/>
      <name val="Palatino"/>
      <family val="1"/>
    </font>
    <font>
      <sz val="7"/>
      <name val="Palatino"/>
      <family val="1"/>
    </font>
    <font>
      <sz val="10"/>
      <color indexed="9"/>
      <name val="Arial"/>
      <family val="2"/>
    </font>
    <font>
      <sz val="8"/>
      <name val="Arial Cyr"/>
      <family val="2"/>
      <charset val="204"/>
    </font>
    <font>
      <sz val="10"/>
      <color indexed="62"/>
      <name val="Arial"/>
      <family val="2"/>
    </font>
    <font>
      <sz val="8"/>
      <name val="Arial"/>
      <family val="2"/>
      <charset val="238"/>
    </font>
    <font>
      <b/>
      <i/>
      <sz val="10"/>
      <name val="Times New Roman"/>
      <family val="1"/>
      <charset val="204"/>
    </font>
    <font>
      <b/>
      <sz val="8"/>
      <name val="Courier"/>
      <family val="3"/>
    </font>
    <font>
      <b/>
      <u/>
      <sz val="10"/>
      <name val="Courier"/>
      <family val="3"/>
    </font>
    <font>
      <sz val="9"/>
      <name val="Futura UBS Bk"/>
      <family val="2"/>
    </font>
    <font>
      <i/>
      <sz val="11"/>
      <name val="Helv"/>
    </font>
    <font>
      <b/>
      <i/>
      <sz val="24"/>
      <color indexed="10"/>
      <name val="Tms Rmn"/>
    </font>
    <font>
      <b/>
      <i/>
      <sz val="12"/>
      <color indexed="18"/>
      <name val="Tms Rmn"/>
    </font>
    <font>
      <b/>
      <sz val="12"/>
      <color indexed="9"/>
      <name val="Arial"/>
      <family val="2"/>
    </font>
    <font>
      <b/>
      <sz val="10"/>
      <name val="MS Sans Serif"/>
      <family val="2"/>
    </font>
    <font>
      <b/>
      <sz val="14"/>
      <name val="Arial"/>
      <family val="2"/>
      <charset val="204"/>
    </font>
    <font>
      <b/>
      <sz val="18"/>
      <name val="Helv"/>
    </font>
    <font>
      <i/>
      <sz val="12"/>
      <name val="Arial"/>
      <family val="2"/>
      <charset val="204"/>
    </font>
    <font>
      <sz val="12"/>
      <name val="Arial"/>
      <family val="2"/>
      <charset val="204"/>
    </font>
    <font>
      <b/>
      <i/>
      <sz val="22"/>
      <name val="Times New Roman"/>
      <family val="1"/>
      <charset val="204"/>
    </font>
    <font>
      <sz val="8"/>
      <name val="Geneva"/>
      <family val="2"/>
    </font>
    <font>
      <u/>
      <sz val="10"/>
      <color indexed="12"/>
      <name val="Arial"/>
      <family val="2"/>
      <charset val="204"/>
    </font>
    <font>
      <u/>
      <sz val="9.9"/>
      <color theme="10"/>
      <name val="Calibri"/>
      <family val="2"/>
      <charset val="204"/>
    </font>
    <font>
      <b/>
      <sz val="10"/>
      <color indexed="56"/>
      <name val="Arial"/>
      <family val="2"/>
      <charset val="204"/>
    </font>
    <font>
      <sz val="10"/>
      <color indexed="56"/>
      <name val="Arial"/>
      <family val="2"/>
      <charset val="204"/>
    </font>
    <font>
      <sz val="11"/>
      <name val="‚l‚r –¾’©"/>
      <charset val="128"/>
    </font>
    <font>
      <sz val="12"/>
      <name val="Optima"/>
      <family val="2"/>
    </font>
    <font>
      <shadow/>
      <sz val="8"/>
      <color indexed="12"/>
      <name val="Times New Roman"/>
      <family val="1"/>
    </font>
    <font>
      <sz val="9"/>
      <name val="Tms Rmn"/>
    </font>
    <font>
      <b/>
      <sz val="10"/>
      <color indexed="12"/>
      <name val="Arial"/>
      <family val="2"/>
    </font>
    <font>
      <sz val="10"/>
      <color indexed="12"/>
      <name val="MS Sans Serif"/>
      <family val="2"/>
      <charset val="204"/>
    </font>
    <font>
      <sz val="9"/>
      <color indexed="12"/>
      <name val="Frutiger 45 Light"/>
      <family val="2"/>
    </font>
    <font>
      <b/>
      <sz val="12"/>
      <name val="Geneva"/>
      <charset val="204"/>
    </font>
    <font>
      <sz val="9"/>
      <color indexed="12"/>
      <name val="Helvetica"/>
      <family val="2"/>
    </font>
    <font>
      <sz val="1"/>
      <color indexed="9"/>
      <name val="Symbol"/>
      <family val="1"/>
      <charset val="2"/>
    </font>
    <font>
      <u/>
      <sz val="10"/>
      <color indexed="36"/>
      <name val="Arial Cyr"/>
      <charset val="204"/>
    </font>
    <font>
      <b/>
      <u/>
      <sz val="16"/>
      <name val="Arial"/>
      <family val="2"/>
      <charset val="204"/>
    </font>
    <font>
      <i/>
      <sz val="8"/>
      <name val="Helv"/>
    </font>
    <font>
      <sz val="9"/>
      <name val="Arial"/>
      <family val="2"/>
      <charset val="186"/>
    </font>
    <font>
      <sz val="10"/>
      <name val="HelveticaLT"/>
      <family val="2"/>
      <charset val="204"/>
    </font>
    <font>
      <sz val="6"/>
      <name val="Small Fonts"/>
      <family val="2"/>
      <charset val="204"/>
    </font>
    <font>
      <sz val="10"/>
      <color indexed="17"/>
      <name val="Arial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1"/>
      <name val="Times New Roman"/>
      <family val="1"/>
    </font>
    <font>
      <b/>
      <sz val="14"/>
      <name val="Helv"/>
    </font>
    <font>
      <sz val="8"/>
      <color indexed="9"/>
      <name val="MS Sans Serif"/>
      <family val="2"/>
      <charset val="204"/>
    </font>
    <font>
      <sz val="10"/>
      <color indexed="17"/>
      <name val="Arial"/>
      <family val="2"/>
      <charset val="204"/>
    </font>
    <font>
      <sz val="8"/>
      <name val="MS Sans Serif"/>
      <family val="2"/>
      <charset val="204"/>
    </font>
    <font>
      <sz val="10"/>
      <name val="MS Sans Serif"/>
      <family val="2"/>
    </font>
    <font>
      <i/>
      <sz val="10"/>
      <name val="PragmaticaC"/>
    </font>
    <font>
      <b/>
      <sz val="11"/>
      <name val="Helv"/>
    </font>
    <font>
      <sz val="10"/>
      <name val="Univers (WN)"/>
    </font>
    <font>
      <sz val="10"/>
      <name val="Frutiger 45 Light"/>
      <family val="2"/>
    </font>
    <font>
      <b/>
      <u val="singleAccounting"/>
      <sz val="8"/>
      <color indexed="8"/>
      <name val="Verdana"/>
      <family val="2"/>
      <charset val="204"/>
    </font>
    <font>
      <b/>
      <sz val="10"/>
      <color indexed="9"/>
      <name val="Arial"/>
      <family val="2"/>
      <charset val="204"/>
    </font>
    <font>
      <b/>
      <sz val="12"/>
      <color indexed="8"/>
      <name val="Verdana"/>
      <family val="2"/>
      <charset val="204"/>
    </font>
    <font>
      <sz val="8"/>
      <name val="Helv PL"/>
      <charset val="238"/>
    </font>
    <font>
      <sz val="12"/>
      <name val="Antique Olv (WE)"/>
      <charset val="238"/>
    </font>
    <font>
      <i/>
      <sz val="10"/>
      <name val="Frutiger 45 Light"/>
      <family val="2"/>
    </font>
    <font>
      <sz val="12"/>
      <name val="Times"/>
    </font>
    <font>
      <sz val="8"/>
      <color indexed="8"/>
      <name val="Arial"/>
      <family val="2"/>
      <charset val="204"/>
    </font>
    <font>
      <sz val="11"/>
      <name val="Arial"/>
      <family val="2"/>
    </font>
    <font>
      <sz val="9"/>
      <color theme="1"/>
      <name val="Calibri"/>
      <family val="2"/>
      <scheme val="minor"/>
    </font>
    <font>
      <sz val="14"/>
      <name val="NewtonC"/>
      <charset val="204"/>
    </font>
    <font>
      <sz val="8"/>
      <name val="Arial CE"/>
    </font>
    <font>
      <i/>
      <sz val="10"/>
      <name val="Helv"/>
    </font>
    <font>
      <sz val="9"/>
      <name val="Frutiger 45 Light"/>
    </font>
    <font>
      <sz val="9"/>
      <color indexed="56"/>
      <name val="Frutiger 45 Light"/>
      <family val="2"/>
    </font>
    <font>
      <i/>
      <sz val="12"/>
      <name val="NewtonC"/>
    </font>
    <font>
      <sz val="12"/>
      <name val="NewtonC"/>
    </font>
    <font>
      <sz val="12"/>
      <name val="№ЩЕБГј"/>
      <charset val="129"/>
    </font>
    <font>
      <b/>
      <i/>
      <sz val="10"/>
      <name val="Arial"/>
      <family val="2"/>
      <charset val="204"/>
    </font>
    <font>
      <sz val="10"/>
      <name val="Helvetica"/>
      <family val="2"/>
    </font>
    <font>
      <sz val="10"/>
      <color indexed="8"/>
      <name val="Helvetica"/>
      <family val="2"/>
    </font>
    <font>
      <b/>
      <sz val="20"/>
      <name val="Times New Roman"/>
      <family val="1"/>
      <charset val="204"/>
    </font>
    <font>
      <sz val="10"/>
      <color indexed="16"/>
      <name val="Helvetica-Black"/>
    </font>
    <font>
      <b/>
      <sz val="14"/>
      <name val="Arial"/>
      <family val="2"/>
    </font>
    <font>
      <sz val="12"/>
      <color indexed="8"/>
      <name val="Times New Roman"/>
      <family val="1"/>
    </font>
    <font>
      <sz val="22"/>
      <name val="UBSHeadline"/>
      <family val="1"/>
    </font>
    <font>
      <sz val="8"/>
      <name val="Times New Roman"/>
      <family val="1"/>
    </font>
    <font>
      <sz val="10"/>
      <name val="Univers (E1)"/>
    </font>
    <font>
      <i/>
      <sz val="12"/>
      <name val="Tms Rmn"/>
      <charset val="204"/>
    </font>
    <font>
      <b/>
      <sz val="8"/>
      <name val="Helv"/>
    </font>
    <font>
      <b/>
      <sz val="10"/>
      <name val="HelveticaLT"/>
      <family val="2"/>
      <charset val="204"/>
    </font>
    <font>
      <sz val="9"/>
      <color indexed="14"/>
      <name val="Frutiger 45 Light"/>
      <family val="2"/>
    </font>
    <font>
      <sz val="8"/>
      <color indexed="10"/>
      <name val="Arial"/>
      <family val="2"/>
    </font>
    <font>
      <b/>
      <sz val="8"/>
      <name val="NTTimes/Cyrillic"/>
      <charset val="204"/>
    </font>
    <font>
      <b/>
      <u val="singleAccounting"/>
      <sz val="10"/>
      <color indexed="9"/>
      <name val="Arial"/>
      <family val="2"/>
    </font>
    <font>
      <i/>
      <sz val="8"/>
      <name val="Helvetica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i/>
      <sz val="10"/>
      <name val="Times New Roman"/>
      <family val="1"/>
    </font>
    <font>
      <sz val="8"/>
      <color indexed="10"/>
      <name val="Helvetica"/>
      <family val="2"/>
    </font>
    <font>
      <sz val="10"/>
      <color indexed="23"/>
      <name val="MS Sans Serif"/>
      <family val="2"/>
      <charset val="204"/>
    </font>
    <font>
      <b/>
      <i/>
      <sz val="14"/>
      <color indexed="18"/>
      <name val="Arial"/>
      <family val="2"/>
    </font>
    <font>
      <b/>
      <sz val="10"/>
      <color indexed="8"/>
      <name val="Helvetica"/>
      <family val="2"/>
    </font>
    <font>
      <b/>
      <sz val="8"/>
      <color indexed="9"/>
      <name val="Verdana"/>
      <family val="2"/>
      <charset val="204"/>
    </font>
    <font>
      <b/>
      <sz val="12"/>
      <name val="MS Sans Serif"/>
      <family val="2"/>
      <charset val="204"/>
    </font>
    <font>
      <sz val="9"/>
      <color indexed="20"/>
      <name val="Arial"/>
      <family val="2"/>
    </font>
    <font>
      <sz val="9"/>
      <color indexed="48"/>
      <name val="Arial"/>
      <family val="2"/>
    </font>
    <font>
      <b/>
      <sz val="9"/>
      <color indexed="20"/>
      <name val="Arial"/>
      <family val="2"/>
    </font>
    <font>
      <sz val="8"/>
      <name val="Helvetica"/>
      <family val="2"/>
    </font>
    <font>
      <sz val="8"/>
      <color indexed="17"/>
      <name val="Helvetica"/>
      <family val="2"/>
    </font>
    <font>
      <b/>
      <sz val="9"/>
      <color theme="4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3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0"/>
      <name val="Palatino"/>
      <family val="1"/>
    </font>
    <font>
      <sz val="10"/>
      <name val="NTHelvetica/Cyrillic"/>
      <charset val="204"/>
    </font>
    <font>
      <u/>
      <sz val="8"/>
      <name val="Arial"/>
      <family val="2"/>
      <charset val="204"/>
    </font>
    <font>
      <b/>
      <sz val="9"/>
      <name val="Helvetica"/>
      <family val="2"/>
    </font>
    <font>
      <vertAlign val="subscript"/>
      <sz val="8"/>
      <color indexed="8"/>
      <name val="Arial"/>
      <family val="2"/>
      <charset val="204"/>
    </font>
    <font>
      <b/>
      <sz val="12"/>
      <name val="Univers (WN)"/>
    </font>
    <font>
      <b/>
      <sz val="10"/>
      <name val="Univers (WN)"/>
    </font>
    <font>
      <b/>
      <sz val="8"/>
      <name val="Tms Rmn"/>
    </font>
    <font>
      <sz val="9"/>
      <name val="Arial"/>
      <family val="2"/>
    </font>
    <font>
      <vertAlign val="superscript"/>
      <sz val="8"/>
      <color indexed="8"/>
      <name val="Arial"/>
      <family val="2"/>
      <charset val="204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11"/>
      <color rgb="FF000000"/>
      <name val="Calibri"/>
      <family val="2"/>
      <charset val="204"/>
    </font>
    <font>
      <b/>
      <sz val="8"/>
      <color indexed="8"/>
      <name val="Arial"/>
      <family val="2"/>
      <charset val="204"/>
    </font>
    <font>
      <i/>
      <sz val="8"/>
      <color indexed="8"/>
      <name val="Arial"/>
      <family val="2"/>
      <charset val="204"/>
    </font>
    <font>
      <b/>
      <sz val="10"/>
      <color indexed="10"/>
      <name val="Arial"/>
      <family val="2"/>
    </font>
    <font>
      <sz val="12"/>
      <name val="Times New Roman"/>
      <family val="1"/>
    </font>
    <font>
      <sz val="10"/>
      <name val="Arial Narrow"/>
      <family val="2"/>
    </font>
    <font>
      <b/>
      <sz val="10"/>
      <color indexed="9"/>
      <name val="Arial"/>
      <family val="2"/>
    </font>
    <font>
      <sz val="24"/>
      <color indexed="13"/>
      <name val="Helv"/>
    </font>
    <font>
      <b/>
      <sz val="13"/>
      <color indexed="8"/>
      <name val="Verdana"/>
      <family val="2"/>
      <charset val="204"/>
    </font>
    <font>
      <b/>
      <sz val="14"/>
      <color indexed="9"/>
      <name val="Arial Narrow"/>
      <family val="2"/>
      <charset val="204"/>
    </font>
    <font>
      <b/>
      <sz val="8"/>
      <name val="Helvetica"/>
    </font>
    <font>
      <b/>
      <sz val="14"/>
      <name val="Times New Roman"/>
      <family val="1"/>
      <charset val="204"/>
    </font>
    <font>
      <b/>
      <sz val="10"/>
      <color indexed="10"/>
      <name val="MS Sans Serif"/>
      <family val="2"/>
      <charset val="204"/>
    </font>
    <font>
      <b/>
      <sz val="9"/>
      <name val="Arial Cyr"/>
      <family val="2"/>
      <charset val="204"/>
    </font>
    <font>
      <b/>
      <u/>
      <sz val="10"/>
      <color indexed="8"/>
      <name val="MS Sans Serif"/>
      <family val="2"/>
    </font>
    <font>
      <b/>
      <sz val="10"/>
      <name val="NewtonCTT"/>
      <charset val="2"/>
    </font>
    <font>
      <b/>
      <sz val="6"/>
      <name val="PragmaticaCondCTT"/>
      <family val="2"/>
      <charset val="204"/>
    </font>
    <font>
      <b/>
      <sz val="11"/>
      <color rgb="FF4F2D7F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rgb="FF747678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2"/>
      <color indexed="24"/>
      <name val="Arial"/>
      <family val="2"/>
      <charset val="204"/>
    </font>
    <font>
      <sz val="12"/>
      <name val="Arial Narrow"/>
      <family val="2"/>
      <charset val="204"/>
    </font>
    <font>
      <sz val="8"/>
      <name val="PragmaticaCondCTT"/>
      <charset val="204"/>
    </font>
    <font>
      <b/>
      <sz val="8"/>
      <name val="PragmaticaCondCTT"/>
      <family val="2"/>
      <charset val="204"/>
    </font>
    <font>
      <b/>
      <sz val="18"/>
      <color indexed="24"/>
      <name val="Arial"/>
      <family val="2"/>
      <charset val="204"/>
    </font>
    <font>
      <b/>
      <sz val="12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11"/>
      <name val="µёїт"/>
      <charset val="129"/>
    </font>
    <font>
      <b/>
      <sz val="9"/>
      <name val="Arial"/>
      <family val="2"/>
    </font>
    <font>
      <sz val="9"/>
      <name val="Times New Roman"/>
      <family val="1"/>
      <charset val="204"/>
    </font>
    <font>
      <b/>
      <i/>
      <u/>
      <sz val="11"/>
      <name val="Arial Cyr"/>
      <family val="2"/>
      <charset val="204"/>
    </font>
    <font>
      <sz val="11"/>
      <color indexed="8"/>
      <name val="Calibri"/>
      <family val="2"/>
      <scheme val="minor"/>
    </font>
  </fonts>
  <fills count="10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5"/>
        <bgColor indexed="8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41"/>
      </patternFill>
    </fill>
    <fill>
      <patternFill patternType="solid">
        <fgColor indexed="11"/>
        <bgColor indexed="11"/>
      </patternFill>
    </fill>
    <fill>
      <patternFill patternType="solid">
        <fgColor indexed="63"/>
        <bgColor indexed="64"/>
      </patternFill>
    </fill>
    <fill>
      <patternFill patternType="solid">
        <fgColor indexed="62"/>
        <bgColor indexed="64"/>
      </patternFill>
    </fill>
    <fill>
      <patternFill patternType="lightGray">
        <fgColor indexed="15"/>
      </patternFill>
    </fill>
    <fill>
      <patternFill patternType="solid">
        <fgColor indexed="44"/>
        <bgColor indexed="64"/>
      </patternFill>
    </fill>
    <fill>
      <patternFill patternType="mediumGray">
        <fgColor indexed="22"/>
      </patternFill>
    </fill>
    <fill>
      <patternFill patternType="solid">
        <fgColor indexed="15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33"/>
        <bgColor indexed="33"/>
      </patternFill>
    </fill>
    <fill>
      <patternFill patternType="gray125">
        <bgColor indexed="26"/>
      </patternFill>
    </fill>
    <fill>
      <patternFill patternType="solid">
        <fgColor indexed="14"/>
      </patternFill>
    </fill>
    <fill>
      <patternFill patternType="lightGray"/>
    </fill>
    <fill>
      <patternFill patternType="solid">
        <fgColor indexed="43"/>
      </patternFill>
    </fill>
    <fill>
      <patternFill patternType="solid">
        <fgColor indexed="1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3"/>
        <bgColor indexed="8"/>
      </patternFill>
    </fill>
    <fill>
      <patternFill patternType="gray0625">
        <fgColor indexed="10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3"/>
        <bgColor indexed="64"/>
      </patternFill>
    </fill>
    <fill>
      <patternFill patternType="solid">
        <fgColor indexed="13"/>
      </patternFill>
    </fill>
    <fill>
      <patternFill patternType="solid">
        <fgColor indexed="43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indexed="22"/>
        <bgColor indexed="8"/>
      </patternFill>
    </fill>
    <fill>
      <patternFill patternType="solid">
        <fgColor indexed="59"/>
        <bgColor indexed="64"/>
      </patternFill>
    </fill>
    <fill>
      <patternFill patternType="solid">
        <fgColor indexed="23"/>
        <bgColor indexed="64"/>
      </patternFill>
    </fill>
    <fill>
      <patternFill patternType="gray0625">
        <fgColor indexed="22"/>
      </patternFill>
    </fill>
    <fill>
      <patternFill patternType="solid">
        <fgColor indexed="26"/>
      </patternFill>
    </fill>
    <fill>
      <patternFill patternType="solid">
        <fgColor indexed="40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4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5"/>
      </patternFill>
    </fill>
    <fill>
      <patternFill patternType="solid">
        <fgColor indexed="56"/>
        <bgColor indexed="64"/>
      </patternFill>
    </fill>
    <fill>
      <patternFill patternType="lightGray">
        <fgColor indexed="12"/>
      </patternFill>
    </fill>
    <fill>
      <patternFill patternType="solid">
        <fgColor indexed="51"/>
        <bgColor indexed="64"/>
      </patternFill>
    </fill>
    <fill>
      <patternFill patternType="gray0625"/>
    </fill>
    <fill>
      <patternFill patternType="gray125">
        <bgColor indexed="9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31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mediumGray">
        <fgColor indexed="22"/>
        <bgColor indexed="9"/>
      </patternFill>
    </fill>
    <fill>
      <patternFill patternType="solid">
        <fgColor indexed="55"/>
        <bgColor indexed="22"/>
      </patternFill>
    </fill>
    <fill>
      <patternFill patternType="solid">
        <fgColor indexed="63"/>
        <bgColor indexed="22"/>
      </patternFill>
    </fill>
    <fill>
      <patternFill patternType="solid">
        <fgColor indexed="17"/>
        <bgColor indexed="64"/>
      </patternFill>
    </fill>
    <fill>
      <patternFill patternType="solid">
        <fgColor indexed="12"/>
      </patternFill>
    </fill>
    <fill>
      <patternFill patternType="solid">
        <fgColor indexed="48"/>
        <bgColor indexed="64"/>
      </patternFill>
    </fill>
    <fill>
      <patternFill patternType="solid">
        <fgColor indexed="9"/>
        <bgColor indexed="8"/>
      </patternFill>
    </fill>
  </fills>
  <borders count="8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17"/>
      </left>
      <right style="hair">
        <color indexed="17"/>
      </right>
      <top style="hair">
        <color indexed="17"/>
      </top>
      <bottom style="hair">
        <color indexed="17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2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hair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14"/>
      </left>
      <right style="hair">
        <color indexed="14"/>
      </right>
      <top style="hair">
        <color indexed="14"/>
      </top>
      <bottom style="hair">
        <color indexed="14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10"/>
      </left>
      <right style="hair">
        <color indexed="10"/>
      </right>
      <top style="hair">
        <color indexed="10"/>
      </top>
      <bottom style="hair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10"/>
      </left>
      <right style="dotted">
        <color indexed="10"/>
      </right>
      <top style="dotted">
        <color indexed="10"/>
      </top>
      <bottom style="dotted">
        <color indexed="10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51"/>
      </left>
      <right style="thin">
        <color indexed="51"/>
      </right>
      <top/>
      <bottom/>
      <diagonal/>
    </border>
    <border>
      <left/>
      <right/>
      <top/>
      <bottom style="medium">
        <color theme="3"/>
      </bottom>
      <diagonal/>
    </border>
    <border>
      <left/>
      <right/>
      <top style="thin">
        <color theme="3"/>
      </top>
      <bottom/>
      <diagonal/>
    </border>
    <border>
      <left/>
      <right/>
      <top style="thin">
        <color theme="3"/>
      </top>
      <bottom style="medium">
        <color theme="3"/>
      </bottom>
      <diagonal/>
    </border>
    <border>
      <left/>
      <right/>
      <top style="medium">
        <color indexed="39"/>
      </top>
      <bottom/>
      <diagonal/>
    </border>
    <border>
      <left style="medium">
        <color indexed="39"/>
      </left>
      <right/>
      <top style="medium">
        <color indexed="39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rgb="FF4F2D7F"/>
      </top>
      <bottom/>
      <diagonal/>
    </border>
    <border>
      <left/>
      <right/>
      <top/>
      <bottom style="medium">
        <color rgb="FF4F2D7F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031">
    <xf numFmtId="0" fontId="0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167" fontId="16" fillId="0" borderId="0" applyFont="0" applyFill="0" applyBorder="0" applyAlignment="0" applyProtection="0"/>
    <xf numFmtId="0" fontId="1" fillId="0" borderId="0"/>
    <xf numFmtId="167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170" fontId="19" fillId="20" borderId="17" applyNumberFormat="0" applyFont="0" applyFill="0" applyBorder="0" applyAlignment="0" applyProtection="0">
      <alignment horizontal="center"/>
    </xf>
    <xf numFmtId="0" fontId="20" fillId="0" borderId="0"/>
    <xf numFmtId="0" fontId="21" fillId="0" borderId="0"/>
    <xf numFmtId="171" fontId="22" fillId="21" borderId="15">
      <alignment vertical="top" wrapText="1"/>
    </xf>
    <xf numFmtId="172" fontId="22" fillId="22" borderId="4"/>
    <xf numFmtId="172" fontId="22" fillId="23" borderId="4"/>
    <xf numFmtId="173" fontId="22" fillId="24" borderId="15">
      <alignment vertical="top" wrapText="1"/>
    </xf>
    <xf numFmtId="174" fontId="23" fillId="0" borderId="0"/>
    <xf numFmtId="175" fontId="23" fillId="0" borderId="0">
      <alignment horizontal="right"/>
    </xf>
    <xf numFmtId="176" fontId="23" fillId="20" borderId="0"/>
    <xf numFmtId="177" fontId="23" fillId="20" borderId="0"/>
    <xf numFmtId="178" fontId="23" fillId="20" borderId="0"/>
    <xf numFmtId="179" fontId="23" fillId="20" borderId="0">
      <alignment horizontal="right"/>
    </xf>
    <xf numFmtId="0" fontId="20" fillId="0" borderId="0"/>
    <xf numFmtId="18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80" fontId="20" fillId="0" borderId="0"/>
    <xf numFmtId="180" fontId="24" fillId="0" borderId="0"/>
    <xf numFmtId="180" fontId="24" fillId="0" borderId="0"/>
    <xf numFmtId="180" fontId="24" fillId="0" borderId="0"/>
    <xf numFmtId="180" fontId="24" fillId="0" borderId="0"/>
    <xf numFmtId="180" fontId="24" fillId="0" borderId="0"/>
    <xf numFmtId="180" fontId="24" fillId="0" borderId="0"/>
    <xf numFmtId="180" fontId="24" fillId="0" borderId="0"/>
    <xf numFmtId="180" fontId="24" fillId="0" borderId="0"/>
    <xf numFmtId="180" fontId="20" fillId="0" borderId="0"/>
    <xf numFmtId="180" fontId="20" fillId="0" borderId="0"/>
    <xf numFmtId="180" fontId="20" fillId="0" borderId="0"/>
    <xf numFmtId="180" fontId="20" fillId="0" borderId="0"/>
    <xf numFmtId="180" fontId="20" fillId="0" borderId="0"/>
    <xf numFmtId="180" fontId="20" fillId="0" borderId="0"/>
    <xf numFmtId="180" fontId="20" fillId="0" borderId="0"/>
    <xf numFmtId="180" fontId="20" fillId="0" borderId="0"/>
    <xf numFmtId="180" fontId="20" fillId="0" borderId="0"/>
    <xf numFmtId="180" fontId="20" fillId="0" borderId="0"/>
    <xf numFmtId="180" fontId="20" fillId="0" borderId="0"/>
    <xf numFmtId="180" fontId="20" fillId="0" borderId="0"/>
    <xf numFmtId="180" fontId="20" fillId="0" borderId="0"/>
    <xf numFmtId="180" fontId="20" fillId="0" borderId="0"/>
    <xf numFmtId="180" fontId="20" fillId="0" borderId="0"/>
    <xf numFmtId="18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9" fontId="22" fillId="22" borderId="4"/>
    <xf numFmtId="10" fontId="22" fillId="22" borderId="4"/>
    <xf numFmtId="9" fontId="25" fillId="0" borderId="0"/>
    <xf numFmtId="0" fontId="26" fillId="0" borderId="0"/>
    <xf numFmtId="0" fontId="20" fillId="0" borderId="0"/>
    <xf numFmtId="0" fontId="20" fillId="0" borderId="0"/>
    <xf numFmtId="0" fontId="20" fillId="0" borderId="0"/>
    <xf numFmtId="0" fontId="27" fillId="0" borderId="0"/>
    <xf numFmtId="181" fontId="28" fillId="0" borderId="0">
      <protection locked="0"/>
    </xf>
    <xf numFmtId="0" fontId="20" fillId="0" borderId="0"/>
    <xf numFmtId="0" fontId="28" fillId="0" borderId="18">
      <protection locked="0"/>
    </xf>
    <xf numFmtId="0" fontId="26" fillId="0" borderId="0"/>
    <xf numFmtId="0" fontId="29" fillId="0" borderId="0"/>
    <xf numFmtId="0" fontId="30" fillId="0" borderId="0"/>
    <xf numFmtId="0" fontId="30" fillId="0" borderId="0"/>
    <xf numFmtId="0" fontId="20" fillId="0" borderId="0"/>
    <xf numFmtId="0" fontId="30" fillId="0" borderId="0"/>
    <xf numFmtId="0" fontId="30" fillId="0" borderId="0"/>
    <xf numFmtId="0" fontId="30" fillId="0" borderId="0"/>
    <xf numFmtId="0" fontId="31" fillId="0" borderId="0">
      <alignment vertical="top"/>
    </xf>
    <xf numFmtId="0" fontId="30" fillId="0" borderId="0"/>
    <xf numFmtId="0" fontId="31" fillId="0" borderId="0">
      <alignment vertical="top"/>
    </xf>
    <xf numFmtId="0" fontId="30" fillId="0" borderId="0"/>
    <xf numFmtId="0" fontId="31" fillId="0" borderId="0">
      <alignment vertical="top"/>
    </xf>
    <xf numFmtId="0" fontId="30" fillId="0" borderId="0"/>
    <xf numFmtId="0" fontId="30" fillId="0" borderId="0"/>
    <xf numFmtId="0" fontId="30" fillId="0" borderId="0"/>
    <xf numFmtId="0" fontId="31" fillId="0" borderId="0">
      <alignment vertical="top"/>
    </xf>
    <xf numFmtId="0" fontId="30" fillId="0" borderId="0"/>
    <xf numFmtId="0" fontId="30" fillId="0" borderId="0"/>
    <xf numFmtId="0" fontId="30" fillId="0" borderId="0"/>
    <xf numFmtId="0" fontId="31" fillId="0" borderId="0">
      <alignment vertical="top"/>
    </xf>
    <xf numFmtId="0" fontId="30" fillId="0" borderId="0"/>
    <xf numFmtId="0" fontId="30" fillId="0" borderId="0"/>
    <xf numFmtId="0" fontId="30" fillId="0" borderId="0"/>
    <xf numFmtId="0" fontId="26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1" fontId="32" fillId="0" borderId="0"/>
    <xf numFmtId="1" fontId="33" fillId="0" borderId="0"/>
    <xf numFmtId="1" fontId="34" fillId="0" borderId="0"/>
    <xf numFmtId="1" fontId="34" fillId="0" borderId="0"/>
    <xf numFmtId="1" fontId="34" fillId="0" borderId="0"/>
    <xf numFmtId="0" fontId="30" fillId="0" borderId="0"/>
    <xf numFmtId="0" fontId="35" fillId="0" borderId="0"/>
    <xf numFmtId="0" fontId="30" fillId="0" borderId="0"/>
    <xf numFmtId="0" fontId="26" fillId="0" borderId="0"/>
    <xf numFmtId="0" fontId="26" fillId="0" borderId="0"/>
    <xf numFmtId="0" fontId="20" fillId="0" borderId="0"/>
    <xf numFmtId="0" fontId="26" fillId="0" borderId="0"/>
    <xf numFmtId="0" fontId="20" fillId="0" borderId="0"/>
    <xf numFmtId="0" fontId="20" fillId="0" borderId="0"/>
    <xf numFmtId="0" fontId="26" fillId="0" borderId="0"/>
    <xf numFmtId="0" fontId="20" fillId="0" borderId="0"/>
    <xf numFmtId="0" fontId="26" fillId="0" borderId="0"/>
    <xf numFmtId="3" fontId="20" fillId="0" borderId="0">
      <alignment horizontal="center"/>
    </xf>
    <xf numFmtId="0" fontId="30" fillId="0" borderId="0"/>
    <xf numFmtId="182" fontId="20" fillId="0" borderId="0" applyFont="0" applyFill="0" applyBorder="0" applyAlignment="0" applyProtection="0"/>
    <xf numFmtId="0" fontId="30" fillId="0" borderId="0"/>
    <xf numFmtId="0" fontId="22" fillId="0" borderId="0"/>
    <xf numFmtId="0" fontId="22" fillId="0" borderId="0"/>
    <xf numFmtId="0" fontId="30" fillId="0" borderId="0"/>
    <xf numFmtId="0" fontId="26" fillId="0" borderId="0"/>
    <xf numFmtId="0" fontId="36" fillId="0" borderId="0"/>
    <xf numFmtId="183" fontId="37" fillId="0" borderId="0" applyFont="0" applyFill="0" applyBorder="0" applyAlignment="0" applyProtection="0"/>
    <xf numFmtId="39" fontId="20" fillId="0" borderId="0" applyFont="0" applyFill="0" applyBorder="0" applyAlignment="0" applyProtection="0"/>
    <xf numFmtId="0" fontId="26" fillId="0" borderId="0"/>
    <xf numFmtId="0" fontId="30" fillId="0" borderId="0"/>
    <xf numFmtId="0" fontId="26" fillId="0" borderId="0"/>
    <xf numFmtId="0" fontId="26" fillId="0" borderId="0"/>
    <xf numFmtId="0" fontId="26" fillId="0" borderId="0"/>
    <xf numFmtId="0" fontId="30" fillId="0" borderId="0"/>
    <xf numFmtId="0" fontId="30" fillId="0" borderId="0"/>
    <xf numFmtId="0" fontId="30" fillId="0" borderId="0"/>
    <xf numFmtId="0" fontId="26" fillId="0" borderId="0"/>
    <xf numFmtId="0" fontId="26" fillId="0" borderId="0"/>
    <xf numFmtId="0" fontId="30" fillId="0" borderId="0"/>
    <xf numFmtId="0" fontId="30" fillId="0" borderId="0"/>
    <xf numFmtId="0" fontId="30" fillId="0" borderId="0"/>
    <xf numFmtId="0" fontId="22" fillId="0" borderId="0"/>
    <xf numFmtId="0" fontId="22" fillId="0" borderId="0"/>
    <xf numFmtId="0" fontId="30" fillId="0" borderId="0"/>
    <xf numFmtId="0" fontId="30" fillId="0" borderId="0"/>
    <xf numFmtId="0" fontId="26" fillId="0" borderId="0"/>
    <xf numFmtId="0" fontId="30" fillId="0" borderId="0"/>
    <xf numFmtId="0" fontId="26" fillId="0" borderId="0"/>
    <xf numFmtId="0" fontId="30" fillId="0" borderId="0"/>
    <xf numFmtId="0" fontId="30" fillId="0" borderId="0"/>
    <xf numFmtId="0" fontId="26" fillId="0" borderId="0"/>
    <xf numFmtId="0" fontId="30" fillId="0" borderId="0"/>
    <xf numFmtId="0" fontId="26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49" fontId="19" fillId="20" borderId="4" applyBorder="0">
      <alignment horizontal="center" wrapText="1"/>
    </xf>
    <xf numFmtId="0" fontId="38" fillId="20" borderId="4" applyBorder="0">
      <alignment horizontal="left" wrapText="1"/>
    </xf>
    <xf numFmtId="0" fontId="19" fillId="20" borderId="13" applyBorder="0">
      <alignment horizontal="center" textRotation="90" wrapText="1"/>
    </xf>
    <xf numFmtId="0" fontId="39" fillId="0" borderId="0" applyNumberFormat="0" applyFill="0" applyBorder="0" applyAlignment="0" applyProtection="0"/>
    <xf numFmtId="0" fontId="36" fillId="0" borderId="0"/>
    <xf numFmtId="0" fontId="26" fillId="0" borderId="0"/>
    <xf numFmtId="0" fontId="30" fillId="0" borderId="0"/>
    <xf numFmtId="0" fontId="26" fillId="0" borderId="0"/>
    <xf numFmtId="0" fontId="30" fillId="0" borderId="0"/>
    <xf numFmtId="0" fontId="26" fillId="0" borderId="0"/>
    <xf numFmtId="0" fontId="22" fillId="0" borderId="0"/>
    <xf numFmtId="0" fontId="26" fillId="0" borderId="0"/>
    <xf numFmtId="0" fontId="26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2" fillId="0" borderId="0"/>
    <xf numFmtId="0" fontId="30" fillId="0" borderId="0"/>
    <xf numFmtId="184" fontId="40" fillId="0" borderId="0" applyFont="0" applyFill="0" applyBorder="0" applyAlignment="0" applyProtection="0"/>
    <xf numFmtId="185" fontId="37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2" fillId="0" borderId="0"/>
    <xf numFmtId="0" fontId="30" fillId="0" borderId="0"/>
    <xf numFmtId="0" fontId="30" fillId="0" borderId="0"/>
    <xf numFmtId="0" fontId="30" fillId="0" borderId="0"/>
    <xf numFmtId="0" fontId="41" fillId="0" borderId="0"/>
    <xf numFmtId="0" fontId="26" fillId="0" borderId="0"/>
    <xf numFmtId="0" fontId="26" fillId="0" borderId="0"/>
    <xf numFmtId="0" fontId="20" fillId="0" borderId="0"/>
    <xf numFmtId="0" fontId="20" fillId="0" borderId="0"/>
    <xf numFmtId="0" fontId="20" fillId="0" borderId="0"/>
    <xf numFmtId="0" fontId="41" fillId="0" borderId="0"/>
    <xf numFmtId="0" fontId="41" fillId="0" borderId="0"/>
    <xf numFmtId="0" fontId="41" fillId="0" borderId="0"/>
    <xf numFmtId="0" fontId="26" fillId="0" borderId="0"/>
    <xf numFmtId="0" fontId="42" fillId="0" borderId="0" applyNumberFormat="0" applyFill="0" applyBorder="0" applyProtection="0">
      <alignment vertical="top"/>
    </xf>
    <xf numFmtId="0" fontId="20" fillId="0" borderId="0"/>
    <xf numFmtId="0" fontId="20" fillId="0" borderId="0"/>
    <xf numFmtId="0" fontId="2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6" fillId="0" borderId="0"/>
    <xf numFmtId="0" fontId="26" fillId="0" borderId="0"/>
    <xf numFmtId="0" fontId="43" fillId="0" borderId="19" applyNumberFormat="0" applyFill="0" applyProtection="0">
      <alignment horizontal="center"/>
    </xf>
    <xf numFmtId="0" fontId="30" fillId="0" borderId="0"/>
    <xf numFmtId="0" fontId="20" fillId="0" borderId="0"/>
    <xf numFmtId="0" fontId="2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0" fillId="0" borderId="0"/>
    <xf numFmtId="0" fontId="26" fillId="0" borderId="0"/>
    <xf numFmtId="0" fontId="26" fillId="0" borderId="0"/>
    <xf numFmtId="0" fontId="20" fillId="0" borderId="0"/>
    <xf numFmtId="0" fontId="30" fillId="0" borderId="0"/>
    <xf numFmtId="0" fontId="30" fillId="0" borderId="0"/>
    <xf numFmtId="0" fontId="26" fillId="0" borderId="0"/>
    <xf numFmtId="0" fontId="26" fillId="0" borderId="0"/>
    <xf numFmtId="0" fontId="30" fillId="0" borderId="0"/>
    <xf numFmtId="3" fontId="20" fillId="0" borderId="0">
      <alignment horizontal="center"/>
    </xf>
    <xf numFmtId="0" fontId="26" fillId="0" borderId="0"/>
    <xf numFmtId="0" fontId="3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6" fillId="0" borderId="0"/>
    <xf numFmtId="0" fontId="30" fillId="0" borderId="0"/>
    <xf numFmtId="0" fontId="30" fillId="0" borderId="0"/>
    <xf numFmtId="0" fontId="30" fillId="0" borderId="0"/>
    <xf numFmtId="0" fontId="26" fillId="0" borderId="0"/>
    <xf numFmtId="0" fontId="37" fillId="0" borderId="0">
      <alignment vertical="center"/>
    </xf>
    <xf numFmtId="0" fontId="26" fillId="0" borderId="0"/>
    <xf numFmtId="0" fontId="20" fillId="0" borderId="0"/>
    <xf numFmtId="0" fontId="30" fillId="0" borderId="0"/>
    <xf numFmtId="0" fontId="30" fillId="0" borderId="0"/>
    <xf numFmtId="0" fontId="26" fillId="0" borderId="0"/>
    <xf numFmtId="0" fontId="30" fillId="0" borderId="0"/>
    <xf numFmtId="0" fontId="3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6" fillId="0" borderId="0"/>
    <xf numFmtId="0" fontId="26" fillId="0" borderId="0"/>
    <xf numFmtId="0" fontId="22" fillId="0" borderId="0"/>
    <xf numFmtId="0" fontId="31" fillId="0" borderId="0">
      <alignment vertical="top"/>
    </xf>
    <xf numFmtId="0" fontId="26" fillId="0" borderId="0"/>
    <xf numFmtId="0" fontId="31" fillId="0" borderId="0">
      <alignment vertical="top"/>
    </xf>
    <xf numFmtId="0" fontId="30" fillId="0" borderId="0"/>
    <xf numFmtId="0" fontId="30" fillId="0" borderId="0"/>
    <xf numFmtId="0" fontId="37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26" fillId="0" borderId="0"/>
    <xf numFmtId="0" fontId="30" fillId="0" borderId="0"/>
    <xf numFmtId="0" fontId="30" fillId="0" borderId="0"/>
    <xf numFmtId="0" fontId="26" fillId="0" borderId="0"/>
    <xf numFmtId="0" fontId="26" fillId="0" borderId="0"/>
    <xf numFmtId="0" fontId="3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6" fillId="0" borderId="0"/>
    <xf numFmtId="0" fontId="31" fillId="0" borderId="0">
      <alignment vertical="top"/>
    </xf>
    <xf numFmtId="0" fontId="37" fillId="0" borderId="0">
      <alignment vertical="center"/>
    </xf>
    <xf numFmtId="0" fontId="30" fillId="0" borderId="0"/>
    <xf numFmtId="0" fontId="30" fillId="0" borderId="0"/>
    <xf numFmtId="0" fontId="20" fillId="0" borderId="0"/>
    <xf numFmtId="0" fontId="30" fillId="0" borderId="0"/>
    <xf numFmtId="0" fontId="22" fillId="0" borderId="0"/>
    <xf numFmtId="0" fontId="26" fillId="0" borderId="0"/>
    <xf numFmtId="0" fontId="26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26" fillId="0" borderId="0"/>
    <xf numFmtId="0" fontId="26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1" fillId="0" borderId="0">
      <alignment vertical="top"/>
    </xf>
    <xf numFmtId="0" fontId="30" fillId="0" borderId="0"/>
    <xf numFmtId="0" fontId="22" fillId="0" borderId="0"/>
    <xf numFmtId="0" fontId="30" fillId="0" borderId="0"/>
    <xf numFmtId="0" fontId="37" fillId="0" borderId="0">
      <alignment vertical="center"/>
    </xf>
    <xf numFmtId="0" fontId="30" fillId="0" borderId="0"/>
    <xf numFmtId="0" fontId="26" fillId="0" borderId="0"/>
    <xf numFmtId="0" fontId="22" fillId="0" borderId="0"/>
    <xf numFmtId="0" fontId="30" fillId="0" borderId="0"/>
    <xf numFmtId="0" fontId="37" fillId="0" borderId="0">
      <alignment vertical="center"/>
    </xf>
    <xf numFmtId="0" fontId="22" fillId="0" borderId="0"/>
    <xf numFmtId="0" fontId="30" fillId="0" borderId="0"/>
    <xf numFmtId="0" fontId="26" fillId="0" borderId="0"/>
    <xf numFmtId="0" fontId="30" fillId="0" borderId="0"/>
    <xf numFmtId="0" fontId="30" fillId="0" borderId="0"/>
    <xf numFmtId="0" fontId="26" fillId="0" borderId="0"/>
    <xf numFmtId="0" fontId="26" fillId="0" borderId="0"/>
    <xf numFmtId="0" fontId="30" fillId="0" borderId="0"/>
    <xf numFmtId="0" fontId="30" fillId="0" borderId="0"/>
    <xf numFmtId="0" fontId="26" fillId="0" borderId="0"/>
    <xf numFmtId="0" fontId="30" fillId="0" borderId="0"/>
    <xf numFmtId="0" fontId="26" fillId="0" borderId="0"/>
    <xf numFmtId="0" fontId="26" fillId="0" borderId="0"/>
    <xf numFmtId="0" fontId="30" fillId="0" borderId="0"/>
    <xf numFmtId="0" fontId="30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26" fillId="0" borderId="0"/>
    <xf numFmtId="0" fontId="30" fillId="0" borderId="0"/>
    <xf numFmtId="0" fontId="26" fillId="0" borderId="0"/>
    <xf numFmtId="0" fontId="30" fillId="0" borderId="0"/>
    <xf numFmtId="0" fontId="26" fillId="0" borderId="0"/>
    <xf numFmtId="0" fontId="30" fillId="0" borderId="0"/>
    <xf numFmtId="0" fontId="44" fillId="0" borderId="0">
      <alignment vertical="top" wrapText="1"/>
    </xf>
    <xf numFmtId="0" fontId="20" fillId="0" borderId="0"/>
    <xf numFmtId="0" fontId="20" fillId="0" borderId="0"/>
    <xf numFmtId="0" fontId="20" fillId="0" borderId="0"/>
    <xf numFmtId="186" fontId="45" fillId="0" borderId="0" applyFont="0" applyFill="0" applyBorder="0" applyAlignment="0" applyProtection="0"/>
    <xf numFmtId="0" fontId="28" fillId="0" borderId="0">
      <protection locked="0"/>
    </xf>
    <xf numFmtId="0" fontId="28" fillId="0" borderId="0">
      <protection locked="0"/>
    </xf>
    <xf numFmtId="4" fontId="28" fillId="0" borderId="0">
      <protection locked="0"/>
    </xf>
    <xf numFmtId="187" fontId="28" fillId="0" borderId="0">
      <protection locked="0"/>
    </xf>
    <xf numFmtId="4" fontId="28" fillId="0" borderId="0">
      <protection locked="0"/>
    </xf>
    <xf numFmtId="187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188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189" fontId="28" fillId="0" borderId="20">
      <protection locked="0"/>
    </xf>
    <xf numFmtId="189" fontId="28" fillId="0" borderId="20">
      <protection locked="0"/>
    </xf>
    <xf numFmtId="0" fontId="20" fillId="0" borderId="0"/>
    <xf numFmtId="0" fontId="4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89" fontId="47" fillId="0" borderId="0">
      <protection locked="0"/>
    </xf>
    <xf numFmtId="189" fontId="47" fillId="0" borderId="0">
      <protection locked="0"/>
    </xf>
    <xf numFmtId="0" fontId="47" fillId="0" borderId="0">
      <protection locked="0"/>
    </xf>
    <xf numFmtId="0" fontId="47" fillId="0" borderId="0">
      <protection locked="0"/>
    </xf>
    <xf numFmtId="0" fontId="47" fillId="0" borderId="0">
      <protection locked="0"/>
    </xf>
    <xf numFmtId="0" fontId="47" fillId="0" borderId="0">
      <protection locked="0"/>
    </xf>
    <xf numFmtId="0" fontId="48" fillId="0" borderId="0"/>
    <xf numFmtId="0" fontId="28" fillId="0" borderId="2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20">
      <protection locked="0"/>
    </xf>
    <xf numFmtId="0" fontId="28" fillId="0" borderId="0">
      <protection locked="0"/>
    </xf>
    <xf numFmtId="0" fontId="28" fillId="0" borderId="20">
      <protection locked="0"/>
    </xf>
    <xf numFmtId="0" fontId="28" fillId="0" borderId="0">
      <protection locked="0"/>
    </xf>
    <xf numFmtId="0" fontId="28" fillId="0" borderId="20">
      <protection locked="0"/>
    </xf>
    <xf numFmtId="0" fontId="49" fillId="0" borderId="0">
      <protection locked="0"/>
    </xf>
    <xf numFmtId="0" fontId="49" fillId="0" borderId="20">
      <protection locked="0"/>
    </xf>
    <xf numFmtId="0" fontId="28" fillId="0" borderId="0">
      <protection locked="0"/>
    </xf>
    <xf numFmtId="0" fontId="28" fillId="0" borderId="20">
      <protection locked="0"/>
    </xf>
    <xf numFmtId="0" fontId="28" fillId="0" borderId="0">
      <protection locked="0"/>
    </xf>
    <xf numFmtId="0" fontId="28" fillId="0" borderId="20">
      <protection locked="0"/>
    </xf>
    <xf numFmtId="0" fontId="49" fillId="0" borderId="0">
      <protection locked="0"/>
    </xf>
    <xf numFmtId="0" fontId="49" fillId="0" borderId="2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49" fillId="0" borderId="0">
      <protection locked="0"/>
    </xf>
    <xf numFmtId="0" fontId="49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49" fillId="0" borderId="0">
      <protection locked="0"/>
    </xf>
    <xf numFmtId="0" fontId="49" fillId="0" borderId="0">
      <protection locked="0"/>
    </xf>
    <xf numFmtId="0" fontId="28" fillId="0" borderId="0">
      <protection locked="0"/>
    </xf>
    <xf numFmtId="0" fontId="47" fillId="0" borderId="0">
      <protection locked="0"/>
    </xf>
    <xf numFmtId="0" fontId="47" fillId="0" borderId="0">
      <protection locked="0"/>
    </xf>
    <xf numFmtId="1" fontId="27" fillId="0" borderId="0"/>
    <xf numFmtId="0" fontId="50" fillId="0" borderId="0"/>
    <xf numFmtId="2" fontId="27" fillId="0" borderId="0"/>
    <xf numFmtId="190" fontId="40" fillId="0" borderId="0">
      <alignment horizontal="center"/>
    </xf>
    <xf numFmtId="191" fontId="51" fillId="0" borderId="11" applyFont="0" applyFill="0" applyBorder="0" applyAlignment="0" applyProtection="0">
      <alignment horizontal="right"/>
    </xf>
    <xf numFmtId="1" fontId="50" fillId="0" borderId="0"/>
    <xf numFmtId="1" fontId="52" fillId="0" borderId="0"/>
    <xf numFmtId="1" fontId="53" fillId="0" borderId="0"/>
    <xf numFmtId="1" fontId="53" fillId="0" borderId="0"/>
    <xf numFmtId="1" fontId="52" fillId="0" borderId="0"/>
    <xf numFmtId="0" fontId="54" fillId="25" borderId="21">
      <alignment horizontal="center"/>
    </xf>
    <xf numFmtId="192" fontId="22" fillId="26" borderId="4">
      <alignment horizontal="center"/>
    </xf>
    <xf numFmtId="0" fontId="26" fillId="20" borderId="0"/>
    <xf numFmtId="193" fontId="55" fillId="0" borderId="0" applyFont="0" applyAlignment="0" applyProtection="0">
      <protection locked="0" hidden="1"/>
    </xf>
    <xf numFmtId="0" fontId="56" fillId="27" borderId="0"/>
    <xf numFmtId="0" fontId="57" fillId="8" borderId="0" applyNumberFormat="0" applyBorder="0" applyAlignment="0" applyProtection="0"/>
    <xf numFmtId="0" fontId="57" fillId="8" borderId="0" applyNumberFormat="0" applyBorder="0" applyAlignment="0" applyProtection="0"/>
    <xf numFmtId="0" fontId="57" fillId="8" borderId="0" applyNumberFormat="0" applyBorder="0" applyAlignment="0" applyProtection="0"/>
    <xf numFmtId="0" fontId="57" fillId="10" borderId="0" applyNumberFormat="0" applyBorder="0" applyAlignment="0" applyProtection="0"/>
    <xf numFmtId="0" fontId="57" fillId="10" borderId="0" applyNumberFormat="0" applyBorder="0" applyAlignment="0" applyProtection="0"/>
    <xf numFmtId="0" fontId="57" fillId="10" borderId="0" applyNumberFormat="0" applyBorder="0" applyAlignment="0" applyProtection="0"/>
    <xf numFmtId="0" fontId="57" fillId="12" borderId="0" applyNumberFormat="0" applyBorder="0" applyAlignment="0" applyProtection="0"/>
    <xf numFmtId="0" fontId="57" fillId="12" borderId="0" applyNumberFormat="0" applyBorder="0" applyAlignment="0" applyProtection="0"/>
    <xf numFmtId="0" fontId="57" fillId="12" borderId="0" applyNumberFormat="0" applyBorder="0" applyAlignment="0" applyProtection="0"/>
    <xf numFmtId="0" fontId="57" fillId="14" borderId="0" applyNumberFormat="0" applyBorder="0" applyAlignment="0" applyProtection="0"/>
    <xf numFmtId="0" fontId="57" fillId="14" borderId="0" applyNumberFormat="0" applyBorder="0" applyAlignment="0" applyProtection="0"/>
    <xf numFmtId="0" fontId="57" fillId="14" borderId="0" applyNumberFormat="0" applyBorder="0" applyAlignment="0" applyProtection="0"/>
    <xf numFmtId="0" fontId="57" fillId="16" borderId="0" applyNumberFormat="0" applyBorder="0" applyAlignment="0" applyProtection="0"/>
    <xf numFmtId="0" fontId="57" fillId="16" borderId="0" applyNumberFormat="0" applyBorder="0" applyAlignment="0" applyProtection="0"/>
    <xf numFmtId="0" fontId="57" fillId="16" borderId="0" applyNumberFormat="0" applyBorder="0" applyAlignment="0" applyProtection="0"/>
    <xf numFmtId="0" fontId="57" fillId="18" borderId="0" applyNumberFormat="0" applyBorder="0" applyAlignment="0" applyProtection="0"/>
    <xf numFmtId="0" fontId="57" fillId="18" borderId="0" applyNumberFormat="0" applyBorder="0" applyAlignment="0" applyProtection="0"/>
    <xf numFmtId="0" fontId="57" fillId="1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194" fontId="55" fillId="0" borderId="0" applyFill="0" applyBorder="0" applyProtection="0">
      <alignment horizontal="right"/>
    </xf>
    <xf numFmtId="0" fontId="58" fillId="20" borderId="22" applyNumberFormat="0" applyFont="0" applyAlignment="0" applyProtection="0">
      <alignment horizontal="centerContinuous"/>
    </xf>
    <xf numFmtId="49" fontId="59" fillId="0" borderId="0">
      <alignment vertical="top"/>
    </xf>
    <xf numFmtId="49" fontId="59" fillId="0" borderId="0">
      <alignment horizontal="center" vertical="top" wrapText="1"/>
    </xf>
    <xf numFmtId="195" fontId="59" fillId="0" borderId="0">
      <alignment horizontal="right" vertical="top"/>
    </xf>
    <xf numFmtId="49" fontId="59" fillId="0" borderId="0">
      <alignment horizontal="center" vertical="top"/>
    </xf>
    <xf numFmtId="195" fontId="59" fillId="0" borderId="0">
      <alignment horizontal="right" vertical="top"/>
    </xf>
    <xf numFmtId="49" fontId="59" fillId="0" borderId="0">
      <alignment vertical="top" wrapText="1"/>
    </xf>
    <xf numFmtId="14" fontId="59" fillId="0" borderId="0">
      <alignment horizontal="left" vertical="top"/>
    </xf>
    <xf numFmtId="49" fontId="59" fillId="0" borderId="0">
      <alignment horizontal="left" vertical="top"/>
    </xf>
    <xf numFmtId="49" fontId="59" fillId="0" borderId="0">
      <alignment horizontal="left" vertical="top"/>
    </xf>
    <xf numFmtId="49" fontId="59" fillId="0" borderId="0">
      <alignment horizontal="center" vertical="top" wrapText="1"/>
    </xf>
    <xf numFmtId="49" fontId="59" fillId="0" borderId="0">
      <alignment horizontal="centerContinuous" vertical="top" wrapText="1"/>
    </xf>
    <xf numFmtId="14" fontId="59" fillId="0" borderId="0">
      <alignment horizontal="right" vertical="top"/>
    </xf>
    <xf numFmtId="49" fontId="59" fillId="0" borderId="0">
      <alignment horizontal="center" vertical="top" wrapText="1"/>
    </xf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3" borderId="0" applyNumberFormat="0" applyBorder="0" applyAlignment="0" applyProtection="0"/>
    <xf numFmtId="0" fontId="57" fillId="13" borderId="0" applyNumberFormat="0" applyBorder="0" applyAlignment="0" applyProtection="0"/>
    <xf numFmtId="0" fontId="57" fillId="13" borderId="0" applyNumberFormat="0" applyBorder="0" applyAlignment="0" applyProtection="0"/>
    <xf numFmtId="0" fontId="57" fillId="15" borderId="0" applyNumberFormat="0" applyBorder="0" applyAlignment="0" applyProtection="0"/>
    <xf numFmtId="0" fontId="57" fillId="15" borderId="0" applyNumberFormat="0" applyBorder="0" applyAlignment="0" applyProtection="0"/>
    <xf numFmtId="0" fontId="57" fillId="15" borderId="0" applyNumberFormat="0" applyBorder="0" applyAlignment="0" applyProtection="0"/>
    <xf numFmtId="0" fontId="57" fillId="17" borderId="0" applyNumberFormat="0" applyBorder="0" applyAlignment="0" applyProtection="0"/>
    <xf numFmtId="0" fontId="57" fillId="17" borderId="0" applyNumberFormat="0" applyBorder="0" applyAlignment="0" applyProtection="0"/>
    <xf numFmtId="0" fontId="57" fillId="17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60" fillId="38" borderId="0" applyNumberFormat="0" applyBorder="0" applyAlignment="0" applyProtection="0"/>
    <xf numFmtId="0" fontId="60" fillId="38" borderId="0" applyNumberFormat="0" applyBorder="0" applyAlignment="0" applyProtection="0"/>
    <xf numFmtId="0" fontId="60" fillId="38" borderId="0" applyNumberFormat="0" applyBorder="0" applyAlignment="0" applyProtection="0"/>
    <xf numFmtId="0" fontId="60" fillId="38" borderId="0" applyNumberFormat="0" applyBorder="0" applyAlignment="0" applyProtection="0"/>
    <xf numFmtId="0" fontId="60" fillId="38" borderId="0" applyNumberFormat="0" applyBorder="0" applyAlignment="0" applyProtection="0"/>
    <xf numFmtId="0" fontId="60" fillId="38" borderId="0" applyNumberFormat="0" applyBorder="0" applyAlignment="0" applyProtection="0"/>
    <xf numFmtId="0" fontId="60" fillId="38" borderId="0" applyNumberFormat="0" applyBorder="0" applyAlignment="0" applyProtection="0"/>
    <xf numFmtId="0" fontId="60" fillId="38" borderId="0" applyNumberFormat="0" applyBorder="0" applyAlignment="0" applyProtection="0"/>
    <xf numFmtId="0" fontId="60" fillId="38" borderId="0" applyNumberFormat="0" applyBorder="0" applyAlignment="0" applyProtection="0"/>
    <xf numFmtId="0" fontId="60" fillId="38" borderId="0" applyNumberFormat="0" applyBorder="0" applyAlignment="0" applyProtection="0"/>
    <xf numFmtId="0" fontId="60" fillId="38" borderId="0" applyNumberFormat="0" applyBorder="0" applyAlignment="0" applyProtection="0"/>
    <xf numFmtId="0" fontId="60" fillId="38" borderId="0" applyNumberFormat="0" applyBorder="0" applyAlignment="0" applyProtection="0"/>
    <xf numFmtId="0" fontId="60" fillId="38" borderId="0" applyNumberFormat="0" applyBorder="0" applyAlignment="0" applyProtection="0"/>
    <xf numFmtId="0" fontId="60" fillId="38" borderId="0" applyNumberFormat="0" applyBorder="0" applyAlignment="0" applyProtection="0"/>
    <xf numFmtId="0" fontId="60" fillId="38" borderId="0" applyNumberFormat="0" applyBorder="0" applyAlignment="0" applyProtection="0"/>
    <xf numFmtId="0" fontId="60" fillId="38" borderId="0" applyNumberFormat="0" applyBorder="0" applyAlignment="0" applyProtection="0"/>
    <xf numFmtId="0" fontId="60" fillId="38" borderId="0" applyNumberFormat="0" applyBorder="0" applyAlignment="0" applyProtection="0"/>
    <xf numFmtId="0" fontId="60" fillId="38" borderId="0" applyNumberFormat="0" applyBorder="0" applyAlignment="0" applyProtection="0"/>
    <xf numFmtId="0" fontId="60" fillId="38" borderId="0" applyNumberFormat="0" applyBorder="0" applyAlignment="0" applyProtection="0"/>
    <xf numFmtId="0" fontId="60" fillId="38" borderId="0" applyNumberFormat="0" applyBorder="0" applyAlignment="0" applyProtection="0"/>
    <xf numFmtId="0" fontId="60" fillId="38" borderId="0" applyNumberFormat="0" applyBorder="0" applyAlignment="0" applyProtection="0"/>
    <xf numFmtId="0" fontId="60" fillId="38" borderId="0" applyNumberFormat="0" applyBorder="0" applyAlignment="0" applyProtection="0"/>
    <xf numFmtId="0" fontId="60" fillId="38" borderId="0" applyNumberFormat="0" applyBorder="0" applyAlignment="0" applyProtection="0"/>
    <xf numFmtId="0" fontId="60" fillId="38" borderId="0" applyNumberFormat="0" applyBorder="0" applyAlignment="0" applyProtection="0"/>
    <xf numFmtId="0" fontId="60" fillId="38" borderId="0" applyNumberFormat="0" applyBorder="0" applyAlignment="0" applyProtection="0"/>
    <xf numFmtId="0" fontId="60" fillId="38" borderId="0" applyNumberFormat="0" applyBorder="0" applyAlignment="0" applyProtection="0"/>
    <xf numFmtId="0" fontId="60" fillId="38" borderId="0" applyNumberFormat="0" applyBorder="0" applyAlignment="0" applyProtection="0"/>
    <xf numFmtId="0" fontId="60" fillId="38" borderId="0" applyNumberFormat="0" applyBorder="0" applyAlignment="0" applyProtection="0"/>
    <xf numFmtId="0" fontId="60" fillId="38" borderId="0" applyNumberFormat="0" applyBorder="0" applyAlignment="0" applyProtection="0"/>
    <xf numFmtId="0" fontId="60" fillId="38" borderId="0" applyNumberFormat="0" applyBorder="0" applyAlignment="0" applyProtection="0"/>
    <xf numFmtId="0" fontId="60" fillId="38" borderId="0" applyNumberFormat="0" applyBorder="0" applyAlignment="0" applyProtection="0"/>
    <xf numFmtId="0" fontId="60" fillId="38" borderId="0" applyNumberFormat="0" applyBorder="0" applyAlignment="0" applyProtection="0"/>
    <xf numFmtId="0" fontId="60" fillId="38" borderId="0" applyNumberFormat="0" applyBorder="0" applyAlignment="0" applyProtection="0"/>
    <xf numFmtId="0" fontId="60" fillId="38" borderId="0" applyNumberFormat="0" applyBorder="0" applyAlignment="0" applyProtection="0"/>
    <xf numFmtId="0" fontId="60" fillId="38" borderId="0" applyNumberFormat="0" applyBorder="0" applyAlignment="0" applyProtection="0"/>
    <xf numFmtId="0" fontId="60" fillId="38" borderId="0" applyNumberFormat="0" applyBorder="0" applyAlignment="0" applyProtection="0"/>
    <xf numFmtId="0" fontId="60" fillId="38" borderId="0" applyNumberFormat="0" applyBorder="0" applyAlignment="0" applyProtection="0"/>
    <xf numFmtId="0" fontId="60" fillId="38" borderId="0" applyNumberFormat="0" applyBorder="0" applyAlignment="0" applyProtection="0"/>
    <xf numFmtId="0" fontId="60" fillId="38" borderId="0" applyNumberFormat="0" applyBorder="0" applyAlignment="0" applyProtection="0"/>
    <xf numFmtId="0" fontId="60" fillId="38" borderId="0" applyNumberFormat="0" applyBorder="0" applyAlignment="0" applyProtection="0"/>
    <xf numFmtId="0" fontId="60" fillId="38" borderId="0" applyNumberFormat="0" applyBorder="0" applyAlignment="0" applyProtection="0"/>
    <xf numFmtId="0" fontId="60" fillId="38" borderId="0" applyNumberFormat="0" applyBorder="0" applyAlignment="0" applyProtection="0"/>
    <xf numFmtId="0" fontId="60" fillId="38" borderId="0" applyNumberFormat="0" applyBorder="0" applyAlignment="0" applyProtection="0"/>
    <xf numFmtId="0" fontId="60" fillId="38" borderId="0" applyNumberFormat="0" applyBorder="0" applyAlignment="0" applyProtection="0"/>
    <xf numFmtId="0" fontId="60" fillId="38" borderId="0" applyNumberFormat="0" applyBorder="0" applyAlignment="0" applyProtection="0"/>
    <xf numFmtId="0" fontId="60" fillId="38" borderId="0" applyNumberFormat="0" applyBorder="0" applyAlignment="0" applyProtection="0"/>
    <xf numFmtId="0" fontId="60" fillId="38" borderId="0" applyNumberFormat="0" applyBorder="0" applyAlignment="0" applyProtection="0"/>
    <xf numFmtId="0" fontId="60" fillId="38" borderId="0" applyNumberFormat="0" applyBorder="0" applyAlignment="0" applyProtection="0"/>
    <xf numFmtId="0" fontId="60" fillId="38" borderId="0" applyNumberFormat="0" applyBorder="0" applyAlignment="0" applyProtection="0"/>
    <xf numFmtId="0" fontId="60" fillId="38" borderId="0" applyNumberFormat="0" applyBorder="0" applyAlignment="0" applyProtection="0"/>
    <xf numFmtId="0" fontId="60" fillId="38" borderId="0" applyNumberFormat="0" applyBorder="0" applyAlignment="0" applyProtection="0"/>
    <xf numFmtId="0" fontId="60" fillId="38" borderId="0" applyNumberFormat="0" applyBorder="0" applyAlignment="0" applyProtection="0"/>
    <xf numFmtId="0" fontId="60" fillId="38" borderId="0" applyNumberFormat="0" applyBorder="0" applyAlignment="0" applyProtection="0"/>
    <xf numFmtId="0" fontId="60" fillId="38" borderId="0" applyNumberFormat="0" applyBorder="0" applyAlignment="0" applyProtection="0"/>
    <xf numFmtId="0" fontId="60" fillId="38" borderId="0" applyNumberFormat="0" applyBorder="0" applyAlignment="0" applyProtection="0"/>
    <xf numFmtId="0" fontId="60" fillId="38" borderId="0" applyNumberFormat="0" applyBorder="0" applyAlignment="0" applyProtection="0"/>
    <xf numFmtId="0" fontId="60" fillId="38" borderId="0" applyNumberFormat="0" applyBorder="0" applyAlignment="0" applyProtection="0"/>
    <xf numFmtId="0" fontId="60" fillId="38" borderId="0" applyNumberFormat="0" applyBorder="0" applyAlignment="0" applyProtection="0"/>
    <xf numFmtId="0" fontId="60" fillId="38" borderId="0" applyNumberFormat="0" applyBorder="0" applyAlignment="0" applyProtection="0"/>
    <xf numFmtId="0" fontId="60" fillId="38" borderId="0" applyNumberFormat="0" applyBorder="0" applyAlignment="0" applyProtection="0"/>
    <xf numFmtId="0" fontId="60" fillId="38" borderId="0" applyNumberFormat="0" applyBorder="0" applyAlignment="0" applyProtection="0"/>
    <xf numFmtId="0" fontId="60" fillId="38" borderId="0" applyNumberFormat="0" applyBorder="0" applyAlignment="0" applyProtection="0"/>
    <xf numFmtId="0" fontId="60" fillId="38" borderId="0" applyNumberFormat="0" applyBorder="0" applyAlignment="0" applyProtection="0"/>
    <xf numFmtId="0" fontId="60" fillId="38" borderId="0" applyNumberFormat="0" applyBorder="0" applyAlignment="0" applyProtection="0"/>
    <xf numFmtId="0" fontId="60" fillId="38" borderId="0" applyNumberFormat="0" applyBorder="0" applyAlignment="0" applyProtection="0"/>
    <xf numFmtId="0" fontId="60" fillId="38" borderId="0" applyNumberFormat="0" applyBorder="0" applyAlignment="0" applyProtection="0"/>
    <xf numFmtId="0" fontId="60" fillId="38" borderId="0" applyNumberFormat="0" applyBorder="0" applyAlignment="0" applyProtection="0"/>
    <xf numFmtId="0" fontId="60" fillId="38" borderId="0" applyNumberFormat="0" applyBorder="0" applyAlignment="0" applyProtection="0"/>
    <xf numFmtId="0" fontId="60" fillId="38" borderId="0" applyNumberFormat="0" applyBorder="0" applyAlignment="0" applyProtection="0"/>
    <xf numFmtId="0" fontId="60" fillId="38" borderId="0" applyNumberFormat="0" applyBorder="0" applyAlignment="0" applyProtection="0"/>
    <xf numFmtId="0" fontId="60" fillId="38" borderId="0" applyNumberFormat="0" applyBorder="0" applyAlignment="0" applyProtection="0"/>
    <xf numFmtId="0" fontId="60" fillId="38" borderId="0" applyNumberFormat="0" applyBorder="0" applyAlignment="0" applyProtection="0"/>
    <xf numFmtId="0" fontId="60" fillId="38" borderId="0" applyNumberFormat="0" applyBorder="0" applyAlignment="0" applyProtection="0"/>
    <xf numFmtId="0" fontId="60" fillId="38" borderId="0" applyNumberFormat="0" applyBorder="0" applyAlignment="0" applyProtection="0"/>
    <xf numFmtId="0" fontId="60" fillId="38" borderId="0" applyNumberFormat="0" applyBorder="0" applyAlignment="0" applyProtection="0"/>
    <xf numFmtId="0" fontId="60" fillId="38" borderId="0" applyNumberFormat="0" applyBorder="0" applyAlignment="0" applyProtection="0"/>
    <xf numFmtId="0" fontId="60" fillId="35" borderId="0" applyNumberFormat="0" applyBorder="0" applyAlignment="0" applyProtection="0"/>
    <xf numFmtId="0" fontId="60" fillId="35" borderId="0" applyNumberFormat="0" applyBorder="0" applyAlignment="0" applyProtection="0"/>
    <xf numFmtId="0" fontId="60" fillId="35" borderId="0" applyNumberFormat="0" applyBorder="0" applyAlignment="0" applyProtection="0"/>
    <xf numFmtId="0" fontId="60" fillId="35" borderId="0" applyNumberFormat="0" applyBorder="0" applyAlignment="0" applyProtection="0"/>
    <xf numFmtId="0" fontId="60" fillId="35" borderId="0" applyNumberFormat="0" applyBorder="0" applyAlignment="0" applyProtection="0"/>
    <xf numFmtId="0" fontId="60" fillId="35" borderId="0" applyNumberFormat="0" applyBorder="0" applyAlignment="0" applyProtection="0"/>
    <xf numFmtId="0" fontId="60" fillId="35" borderId="0" applyNumberFormat="0" applyBorder="0" applyAlignment="0" applyProtection="0"/>
    <xf numFmtId="0" fontId="60" fillId="35" borderId="0" applyNumberFormat="0" applyBorder="0" applyAlignment="0" applyProtection="0"/>
    <xf numFmtId="0" fontId="60" fillId="35" borderId="0" applyNumberFormat="0" applyBorder="0" applyAlignment="0" applyProtection="0"/>
    <xf numFmtId="0" fontId="60" fillId="35" borderId="0" applyNumberFormat="0" applyBorder="0" applyAlignment="0" applyProtection="0"/>
    <xf numFmtId="0" fontId="60" fillId="35" borderId="0" applyNumberFormat="0" applyBorder="0" applyAlignment="0" applyProtection="0"/>
    <xf numFmtId="0" fontId="60" fillId="35" borderId="0" applyNumberFormat="0" applyBorder="0" applyAlignment="0" applyProtection="0"/>
    <xf numFmtId="0" fontId="60" fillId="35" borderId="0" applyNumberFormat="0" applyBorder="0" applyAlignment="0" applyProtection="0"/>
    <xf numFmtId="0" fontId="60" fillId="35" borderId="0" applyNumberFormat="0" applyBorder="0" applyAlignment="0" applyProtection="0"/>
    <xf numFmtId="0" fontId="60" fillId="35" borderId="0" applyNumberFormat="0" applyBorder="0" applyAlignment="0" applyProtection="0"/>
    <xf numFmtId="0" fontId="60" fillId="35" borderId="0" applyNumberFormat="0" applyBorder="0" applyAlignment="0" applyProtection="0"/>
    <xf numFmtId="0" fontId="60" fillId="35" borderId="0" applyNumberFormat="0" applyBorder="0" applyAlignment="0" applyProtection="0"/>
    <xf numFmtId="0" fontId="60" fillId="35" borderId="0" applyNumberFormat="0" applyBorder="0" applyAlignment="0" applyProtection="0"/>
    <xf numFmtId="0" fontId="60" fillId="35" borderId="0" applyNumberFormat="0" applyBorder="0" applyAlignment="0" applyProtection="0"/>
    <xf numFmtId="0" fontId="60" fillId="35" borderId="0" applyNumberFormat="0" applyBorder="0" applyAlignment="0" applyProtection="0"/>
    <xf numFmtId="0" fontId="60" fillId="35" borderId="0" applyNumberFormat="0" applyBorder="0" applyAlignment="0" applyProtection="0"/>
    <xf numFmtId="0" fontId="60" fillId="35" borderId="0" applyNumberFormat="0" applyBorder="0" applyAlignment="0" applyProtection="0"/>
    <xf numFmtId="0" fontId="60" fillId="35" borderId="0" applyNumberFormat="0" applyBorder="0" applyAlignment="0" applyProtection="0"/>
    <xf numFmtId="0" fontId="60" fillId="35" borderId="0" applyNumberFormat="0" applyBorder="0" applyAlignment="0" applyProtection="0"/>
    <xf numFmtId="0" fontId="60" fillId="35" borderId="0" applyNumberFormat="0" applyBorder="0" applyAlignment="0" applyProtection="0"/>
    <xf numFmtId="0" fontId="60" fillId="35" borderId="0" applyNumberFormat="0" applyBorder="0" applyAlignment="0" applyProtection="0"/>
    <xf numFmtId="0" fontId="60" fillId="35" borderId="0" applyNumberFormat="0" applyBorder="0" applyAlignment="0" applyProtection="0"/>
    <xf numFmtId="0" fontId="60" fillId="35" borderId="0" applyNumberFormat="0" applyBorder="0" applyAlignment="0" applyProtection="0"/>
    <xf numFmtId="0" fontId="60" fillId="35" borderId="0" applyNumberFormat="0" applyBorder="0" applyAlignment="0" applyProtection="0"/>
    <xf numFmtId="0" fontId="60" fillId="35" borderId="0" applyNumberFormat="0" applyBorder="0" applyAlignment="0" applyProtection="0"/>
    <xf numFmtId="0" fontId="60" fillId="35" borderId="0" applyNumberFormat="0" applyBorder="0" applyAlignment="0" applyProtection="0"/>
    <xf numFmtId="0" fontId="60" fillId="35" borderId="0" applyNumberFormat="0" applyBorder="0" applyAlignment="0" applyProtection="0"/>
    <xf numFmtId="0" fontId="60" fillId="35" borderId="0" applyNumberFormat="0" applyBorder="0" applyAlignment="0" applyProtection="0"/>
    <xf numFmtId="0" fontId="60" fillId="35" borderId="0" applyNumberFormat="0" applyBorder="0" applyAlignment="0" applyProtection="0"/>
    <xf numFmtId="0" fontId="60" fillId="35" borderId="0" applyNumberFormat="0" applyBorder="0" applyAlignment="0" applyProtection="0"/>
    <xf numFmtId="0" fontId="60" fillId="35" borderId="0" applyNumberFormat="0" applyBorder="0" applyAlignment="0" applyProtection="0"/>
    <xf numFmtId="0" fontId="60" fillId="35" borderId="0" applyNumberFormat="0" applyBorder="0" applyAlignment="0" applyProtection="0"/>
    <xf numFmtId="0" fontId="60" fillId="35" borderId="0" applyNumberFormat="0" applyBorder="0" applyAlignment="0" applyProtection="0"/>
    <xf numFmtId="0" fontId="60" fillId="35" borderId="0" applyNumberFormat="0" applyBorder="0" applyAlignment="0" applyProtection="0"/>
    <xf numFmtId="0" fontId="60" fillId="35" borderId="0" applyNumberFormat="0" applyBorder="0" applyAlignment="0" applyProtection="0"/>
    <xf numFmtId="0" fontId="60" fillId="35" borderId="0" applyNumberFormat="0" applyBorder="0" applyAlignment="0" applyProtection="0"/>
    <xf numFmtId="0" fontId="60" fillId="35" borderId="0" applyNumberFormat="0" applyBorder="0" applyAlignment="0" applyProtection="0"/>
    <xf numFmtId="0" fontId="60" fillId="35" borderId="0" applyNumberFormat="0" applyBorder="0" applyAlignment="0" applyProtection="0"/>
    <xf numFmtId="0" fontId="60" fillId="35" borderId="0" applyNumberFormat="0" applyBorder="0" applyAlignment="0" applyProtection="0"/>
    <xf numFmtId="0" fontId="60" fillId="35" borderId="0" applyNumberFormat="0" applyBorder="0" applyAlignment="0" applyProtection="0"/>
    <xf numFmtId="0" fontId="60" fillId="35" borderId="0" applyNumberFormat="0" applyBorder="0" applyAlignment="0" applyProtection="0"/>
    <xf numFmtId="0" fontId="60" fillId="35" borderId="0" applyNumberFormat="0" applyBorder="0" applyAlignment="0" applyProtection="0"/>
    <xf numFmtId="0" fontId="60" fillId="35" borderId="0" applyNumberFormat="0" applyBorder="0" applyAlignment="0" applyProtection="0"/>
    <xf numFmtId="0" fontId="60" fillId="35" borderId="0" applyNumberFormat="0" applyBorder="0" applyAlignment="0" applyProtection="0"/>
    <xf numFmtId="0" fontId="60" fillId="35" borderId="0" applyNumberFormat="0" applyBorder="0" applyAlignment="0" applyProtection="0"/>
    <xf numFmtId="0" fontId="60" fillId="35" borderId="0" applyNumberFormat="0" applyBorder="0" applyAlignment="0" applyProtection="0"/>
    <xf numFmtId="0" fontId="60" fillId="35" borderId="0" applyNumberFormat="0" applyBorder="0" applyAlignment="0" applyProtection="0"/>
    <xf numFmtId="0" fontId="60" fillId="35" borderId="0" applyNumberFormat="0" applyBorder="0" applyAlignment="0" applyProtection="0"/>
    <xf numFmtId="0" fontId="60" fillId="35" borderId="0" applyNumberFormat="0" applyBorder="0" applyAlignment="0" applyProtection="0"/>
    <xf numFmtId="0" fontId="60" fillId="35" borderId="0" applyNumberFormat="0" applyBorder="0" applyAlignment="0" applyProtection="0"/>
    <xf numFmtId="0" fontId="60" fillId="35" borderId="0" applyNumberFormat="0" applyBorder="0" applyAlignment="0" applyProtection="0"/>
    <xf numFmtId="0" fontId="60" fillId="35" borderId="0" applyNumberFormat="0" applyBorder="0" applyAlignment="0" applyProtection="0"/>
    <xf numFmtId="0" fontId="60" fillId="35" borderId="0" applyNumberFormat="0" applyBorder="0" applyAlignment="0" applyProtection="0"/>
    <xf numFmtId="0" fontId="60" fillId="35" borderId="0" applyNumberFormat="0" applyBorder="0" applyAlignment="0" applyProtection="0"/>
    <xf numFmtId="0" fontId="60" fillId="35" borderId="0" applyNumberFormat="0" applyBorder="0" applyAlignment="0" applyProtection="0"/>
    <xf numFmtId="0" fontId="60" fillId="35" borderId="0" applyNumberFormat="0" applyBorder="0" applyAlignment="0" applyProtection="0"/>
    <xf numFmtId="0" fontId="60" fillId="35" borderId="0" applyNumberFormat="0" applyBorder="0" applyAlignment="0" applyProtection="0"/>
    <xf numFmtId="0" fontId="60" fillId="35" borderId="0" applyNumberFormat="0" applyBorder="0" applyAlignment="0" applyProtection="0"/>
    <xf numFmtId="0" fontId="60" fillId="35" borderId="0" applyNumberFormat="0" applyBorder="0" applyAlignment="0" applyProtection="0"/>
    <xf numFmtId="0" fontId="60" fillId="35" borderId="0" applyNumberFormat="0" applyBorder="0" applyAlignment="0" applyProtection="0"/>
    <xf numFmtId="0" fontId="60" fillId="35" borderId="0" applyNumberFormat="0" applyBorder="0" applyAlignment="0" applyProtection="0"/>
    <xf numFmtId="0" fontId="60" fillId="35" borderId="0" applyNumberFormat="0" applyBorder="0" applyAlignment="0" applyProtection="0"/>
    <xf numFmtId="0" fontId="60" fillId="35" borderId="0" applyNumberFormat="0" applyBorder="0" applyAlignment="0" applyProtection="0"/>
    <xf numFmtId="0" fontId="60" fillId="35" borderId="0" applyNumberFormat="0" applyBorder="0" applyAlignment="0" applyProtection="0"/>
    <xf numFmtId="0" fontId="60" fillId="35" borderId="0" applyNumberFormat="0" applyBorder="0" applyAlignment="0" applyProtection="0"/>
    <xf numFmtId="0" fontId="60" fillId="35" borderId="0" applyNumberFormat="0" applyBorder="0" applyAlignment="0" applyProtection="0"/>
    <xf numFmtId="0" fontId="60" fillId="35" borderId="0" applyNumberFormat="0" applyBorder="0" applyAlignment="0" applyProtection="0"/>
    <xf numFmtId="0" fontId="60" fillId="35" borderId="0" applyNumberFormat="0" applyBorder="0" applyAlignment="0" applyProtection="0"/>
    <xf numFmtId="0" fontId="60" fillId="35" borderId="0" applyNumberFormat="0" applyBorder="0" applyAlignment="0" applyProtection="0"/>
    <xf numFmtId="0" fontId="60" fillId="35" borderId="0" applyNumberFormat="0" applyBorder="0" applyAlignment="0" applyProtection="0"/>
    <xf numFmtId="0" fontId="60" fillId="35" borderId="0" applyNumberFormat="0" applyBorder="0" applyAlignment="0" applyProtection="0"/>
    <xf numFmtId="0" fontId="60" fillId="36" borderId="0" applyNumberFormat="0" applyBorder="0" applyAlignment="0" applyProtection="0"/>
    <xf numFmtId="0" fontId="60" fillId="36" borderId="0" applyNumberFormat="0" applyBorder="0" applyAlignment="0" applyProtection="0"/>
    <xf numFmtId="0" fontId="60" fillId="36" borderId="0" applyNumberFormat="0" applyBorder="0" applyAlignment="0" applyProtection="0"/>
    <xf numFmtId="0" fontId="60" fillId="36" borderId="0" applyNumberFormat="0" applyBorder="0" applyAlignment="0" applyProtection="0"/>
    <xf numFmtId="0" fontId="60" fillId="36" borderId="0" applyNumberFormat="0" applyBorder="0" applyAlignment="0" applyProtection="0"/>
    <xf numFmtId="0" fontId="60" fillId="36" borderId="0" applyNumberFormat="0" applyBorder="0" applyAlignment="0" applyProtection="0"/>
    <xf numFmtId="0" fontId="60" fillId="36" borderId="0" applyNumberFormat="0" applyBorder="0" applyAlignment="0" applyProtection="0"/>
    <xf numFmtId="0" fontId="60" fillId="36" borderId="0" applyNumberFormat="0" applyBorder="0" applyAlignment="0" applyProtection="0"/>
    <xf numFmtId="0" fontId="60" fillId="36" borderId="0" applyNumberFormat="0" applyBorder="0" applyAlignment="0" applyProtection="0"/>
    <xf numFmtId="0" fontId="60" fillId="36" borderId="0" applyNumberFormat="0" applyBorder="0" applyAlignment="0" applyProtection="0"/>
    <xf numFmtId="0" fontId="60" fillId="36" borderId="0" applyNumberFormat="0" applyBorder="0" applyAlignment="0" applyProtection="0"/>
    <xf numFmtId="0" fontId="60" fillId="36" borderId="0" applyNumberFormat="0" applyBorder="0" applyAlignment="0" applyProtection="0"/>
    <xf numFmtId="0" fontId="60" fillId="36" borderId="0" applyNumberFormat="0" applyBorder="0" applyAlignment="0" applyProtection="0"/>
    <xf numFmtId="0" fontId="60" fillId="36" borderId="0" applyNumberFormat="0" applyBorder="0" applyAlignment="0" applyProtection="0"/>
    <xf numFmtId="0" fontId="60" fillId="36" borderId="0" applyNumberFormat="0" applyBorder="0" applyAlignment="0" applyProtection="0"/>
    <xf numFmtId="0" fontId="60" fillId="36" borderId="0" applyNumberFormat="0" applyBorder="0" applyAlignment="0" applyProtection="0"/>
    <xf numFmtId="0" fontId="60" fillId="36" borderId="0" applyNumberFormat="0" applyBorder="0" applyAlignment="0" applyProtection="0"/>
    <xf numFmtId="0" fontId="60" fillId="36" borderId="0" applyNumberFormat="0" applyBorder="0" applyAlignment="0" applyProtection="0"/>
    <xf numFmtId="0" fontId="60" fillId="36" borderId="0" applyNumberFormat="0" applyBorder="0" applyAlignment="0" applyProtection="0"/>
    <xf numFmtId="0" fontId="60" fillId="36" borderId="0" applyNumberFormat="0" applyBorder="0" applyAlignment="0" applyProtection="0"/>
    <xf numFmtId="0" fontId="60" fillId="36" borderId="0" applyNumberFormat="0" applyBorder="0" applyAlignment="0" applyProtection="0"/>
    <xf numFmtId="0" fontId="60" fillId="36" borderId="0" applyNumberFormat="0" applyBorder="0" applyAlignment="0" applyProtection="0"/>
    <xf numFmtId="0" fontId="60" fillId="36" borderId="0" applyNumberFormat="0" applyBorder="0" applyAlignment="0" applyProtection="0"/>
    <xf numFmtId="0" fontId="60" fillId="36" borderId="0" applyNumberFormat="0" applyBorder="0" applyAlignment="0" applyProtection="0"/>
    <xf numFmtId="0" fontId="60" fillId="36" borderId="0" applyNumberFormat="0" applyBorder="0" applyAlignment="0" applyProtection="0"/>
    <xf numFmtId="0" fontId="60" fillId="36" borderId="0" applyNumberFormat="0" applyBorder="0" applyAlignment="0" applyProtection="0"/>
    <xf numFmtId="0" fontId="60" fillId="36" borderId="0" applyNumberFormat="0" applyBorder="0" applyAlignment="0" applyProtection="0"/>
    <xf numFmtId="0" fontId="60" fillId="36" borderId="0" applyNumberFormat="0" applyBorder="0" applyAlignment="0" applyProtection="0"/>
    <xf numFmtId="0" fontId="60" fillId="36" borderId="0" applyNumberFormat="0" applyBorder="0" applyAlignment="0" applyProtection="0"/>
    <xf numFmtId="0" fontId="60" fillId="36" borderId="0" applyNumberFormat="0" applyBorder="0" applyAlignment="0" applyProtection="0"/>
    <xf numFmtId="0" fontId="60" fillId="36" borderId="0" applyNumberFormat="0" applyBorder="0" applyAlignment="0" applyProtection="0"/>
    <xf numFmtId="0" fontId="60" fillId="36" borderId="0" applyNumberFormat="0" applyBorder="0" applyAlignment="0" applyProtection="0"/>
    <xf numFmtId="0" fontId="60" fillId="36" borderId="0" applyNumberFormat="0" applyBorder="0" applyAlignment="0" applyProtection="0"/>
    <xf numFmtId="0" fontId="60" fillId="36" borderId="0" applyNumberFormat="0" applyBorder="0" applyAlignment="0" applyProtection="0"/>
    <xf numFmtId="0" fontId="60" fillId="36" borderId="0" applyNumberFormat="0" applyBorder="0" applyAlignment="0" applyProtection="0"/>
    <xf numFmtId="0" fontId="60" fillId="36" borderId="0" applyNumberFormat="0" applyBorder="0" applyAlignment="0" applyProtection="0"/>
    <xf numFmtId="0" fontId="60" fillId="36" borderId="0" applyNumberFormat="0" applyBorder="0" applyAlignment="0" applyProtection="0"/>
    <xf numFmtId="0" fontId="60" fillId="36" borderId="0" applyNumberFormat="0" applyBorder="0" applyAlignment="0" applyProtection="0"/>
    <xf numFmtId="0" fontId="60" fillId="36" borderId="0" applyNumberFormat="0" applyBorder="0" applyAlignment="0" applyProtection="0"/>
    <xf numFmtId="0" fontId="60" fillId="36" borderId="0" applyNumberFormat="0" applyBorder="0" applyAlignment="0" applyProtection="0"/>
    <xf numFmtId="0" fontId="60" fillId="36" borderId="0" applyNumberFormat="0" applyBorder="0" applyAlignment="0" applyProtection="0"/>
    <xf numFmtId="0" fontId="60" fillId="36" borderId="0" applyNumberFormat="0" applyBorder="0" applyAlignment="0" applyProtection="0"/>
    <xf numFmtId="0" fontId="60" fillId="36" borderId="0" applyNumberFormat="0" applyBorder="0" applyAlignment="0" applyProtection="0"/>
    <xf numFmtId="0" fontId="60" fillId="36" borderId="0" applyNumberFormat="0" applyBorder="0" applyAlignment="0" applyProtection="0"/>
    <xf numFmtId="0" fontId="60" fillId="36" borderId="0" applyNumberFormat="0" applyBorder="0" applyAlignment="0" applyProtection="0"/>
    <xf numFmtId="0" fontId="60" fillId="36" borderId="0" applyNumberFormat="0" applyBorder="0" applyAlignment="0" applyProtection="0"/>
    <xf numFmtId="0" fontId="60" fillId="36" borderId="0" applyNumberFormat="0" applyBorder="0" applyAlignment="0" applyProtection="0"/>
    <xf numFmtId="0" fontId="60" fillId="36" borderId="0" applyNumberFormat="0" applyBorder="0" applyAlignment="0" applyProtection="0"/>
    <xf numFmtId="0" fontId="60" fillId="36" borderId="0" applyNumberFormat="0" applyBorder="0" applyAlignment="0" applyProtection="0"/>
    <xf numFmtId="0" fontId="60" fillId="36" borderId="0" applyNumberFormat="0" applyBorder="0" applyAlignment="0" applyProtection="0"/>
    <xf numFmtId="0" fontId="60" fillId="36" borderId="0" applyNumberFormat="0" applyBorder="0" applyAlignment="0" applyProtection="0"/>
    <xf numFmtId="0" fontId="60" fillId="36" borderId="0" applyNumberFormat="0" applyBorder="0" applyAlignment="0" applyProtection="0"/>
    <xf numFmtId="0" fontId="60" fillId="36" borderId="0" applyNumberFormat="0" applyBorder="0" applyAlignment="0" applyProtection="0"/>
    <xf numFmtId="0" fontId="60" fillId="36" borderId="0" applyNumberFormat="0" applyBorder="0" applyAlignment="0" applyProtection="0"/>
    <xf numFmtId="0" fontId="60" fillId="36" borderId="0" applyNumberFormat="0" applyBorder="0" applyAlignment="0" applyProtection="0"/>
    <xf numFmtId="0" fontId="60" fillId="36" borderId="0" applyNumberFormat="0" applyBorder="0" applyAlignment="0" applyProtection="0"/>
    <xf numFmtId="0" fontId="60" fillId="36" borderId="0" applyNumberFormat="0" applyBorder="0" applyAlignment="0" applyProtection="0"/>
    <xf numFmtId="0" fontId="60" fillId="36" borderId="0" applyNumberFormat="0" applyBorder="0" applyAlignment="0" applyProtection="0"/>
    <xf numFmtId="0" fontId="60" fillId="36" borderId="0" applyNumberFormat="0" applyBorder="0" applyAlignment="0" applyProtection="0"/>
    <xf numFmtId="0" fontId="60" fillId="36" borderId="0" applyNumberFormat="0" applyBorder="0" applyAlignment="0" applyProtection="0"/>
    <xf numFmtId="0" fontId="60" fillId="36" borderId="0" applyNumberFormat="0" applyBorder="0" applyAlignment="0" applyProtection="0"/>
    <xf numFmtId="0" fontId="60" fillId="36" borderId="0" applyNumberFormat="0" applyBorder="0" applyAlignment="0" applyProtection="0"/>
    <xf numFmtId="0" fontId="60" fillId="36" borderId="0" applyNumberFormat="0" applyBorder="0" applyAlignment="0" applyProtection="0"/>
    <xf numFmtId="0" fontId="60" fillId="36" borderId="0" applyNumberFormat="0" applyBorder="0" applyAlignment="0" applyProtection="0"/>
    <xf numFmtId="0" fontId="60" fillId="36" borderId="0" applyNumberFormat="0" applyBorder="0" applyAlignment="0" applyProtection="0"/>
    <xf numFmtId="0" fontId="60" fillId="36" borderId="0" applyNumberFormat="0" applyBorder="0" applyAlignment="0" applyProtection="0"/>
    <xf numFmtId="0" fontId="60" fillId="36" borderId="0" applyNumberFormat="0" applyBorder="0" applyAlignment="0" applyProtection="0"/>
    <xf numFmtId="0" fontId="60" fillId="36" borderId="0" applyNumberFormat="0" applyBorder="0" applyAlignment="0" applyProtection="0"/>
    <xf numFmtId="0" fontId="60" fillId="36" borderId="0" applyNumberFormat="0" applyBorder="0" applyAlignment="0" applyProtection="0"/>
    <xf numFmtId="0" fontId="60" fillId="36" borderId="0" applyNumberFormat="0" applyBorder="0" applyAlignment="0" applyProtection="0"/>
    <xf numFmtId="0" fontId="60" fillId="36" borderId="0" applyNumberFormat="0" applyBorder="0" applyAlignment="0" applyProtection="0"/>
    <xf numFmtId="0" fontId="60" fillId="36" borderId="0" applyNumberFormat="0" applyBorder="0" applyAlignment="0" applyProtection="0"/>
    <xf numFmtId="0" fontId="60" fillId="36" borderId="0" applyNumberFormat="0" applyBorder="0" applyAlignment="0" applyProtection="0"/>
    <xf numFmtId="0" fontId="60" fillId="36" borderId="0" applyNumberFormat="0" applyBorder="0" applyAlignment="0" applyProtection="0"/>
    <xf numFmtId="0" fontId="60" fillId="36" borderId="0" applyNumberFormat="0" applyBorder="0" applyAlignment="0" applyProtection="0"/>
    <xf numFmtId="0" fontId="60" fillId="36" borderId="0" applyNumberFormat="0" applyBorder="0" applyAlignment="0" applyProtection="0"/>
    <xf numFmtId="0" fontId="60" fillId="39" borderId="0" applyNumberFormat="0" applyBorder="0" applyAlignment="0" applyProtection="0"/>
    <xf numFmtId="0" fontId="60" fillId="39" borderId="0" applyNumberFormat="0" applyBorder="0" applyAlignment="0" applyProtection="0"/>
    <xf numFmtId="0" fontId="60" fillId="39" borderId="0" applyNumberFormat="0" applyBorder="0" applyAlignment="0" applyProtection="0"/>
    <xf numFmtId="0" fontId="60" fillId="39" borderId="0" applyNumberFormat="0" applyBorder="0" applyAlignment="0" applyProtection="0"/>
    <xf numFmtId="0" fontId="60" fillId="39" borderId="0" applyNumberFormat="0" applyBorder="0" applyAlignment="0" applyProtection="0"/>
    <xf numFmtId="0" fontId="60" fillId="39" borderId="0" applyNumberFormat="0" applyBorder="0" applyAlignment="0" applyProtection="0"/>
    <xf numFmtId="0" fontId="60" fillId="39" borderId="0" applyNumberFormat="0" applyBorder="0" applyAlignment="0" applyProtection="0"/>
    <xf numFmtId="0" fontId="60" fillId="39" borderId="0" applyNumberFormat="0" applyBorder="0" applyAlignment="0" applyProtection="0"/>
    <xf numFmtId="0" fontId="60" fillId="39" borderId="0" applyNumberFormat="0" applyBorder="0" applyAlignment="0" applyProtection="0"/>
    <xf numFmtId="0" fontId="60" fillId="39" borderId="0" applyNumberFormat="0" applyBorder="0" applyAlignment="0" applyProtection="0"/>
    <xf numFmtId="0" fontId="60" fillId="39" borderId="0" applyNumberFormat="0" applyBorder="0" applyAlignment="0" applyProtection="0"/>
    <xf numFmtId="0" fontId="60" fillId="39" borderId="0" applyNumberFormat="0" applyBorder="0" applyAlignment="0" applyProtection="0"/>
    <xf numFmtId="0" fontId="60" fillId="39" borderId="0" applyNumberFormat="0" applyBorder="0" applyAlignment="0" applyProtection="0"/>
    <xf numFmtId="0" fontId="60" fillId="39" borderId="0" applyNumberFormat="0" applyBorder="0" applyAlignment="0" applyProtection="0"/>
    <xf numFmtId="0" fontId="60" fillId="39" borderId="0" applyNumberFormat="0" applyBorder="0" applyAlignment="0" applyProtection="0"/>
    <xf numFmtId="0" fontId="60" fillId="39" borderId="0" applyNumberFormat="0" applyBorder="0" applyAlignment="0" applyProtection="0"/>
    <xf numFmtId="0" fontId="60" fillId="39" borderId="0" applyNumberFormat="0" applyBorder="0" applyAlignment="0" applyProtection="0"/>
    <xf numFmtId="0" fontId="60" fillId="39" borderId="0" applyNumberFormat="0" applyBorder="0" applyAlignment="0" applyProtection="0"/>
    <xf numFmtId="0" fontId="60" fillId="39" borderId="0" applyNumberFormat="0" applyBorder="0" applyAlignment="0" applyProtection="0"/>
    <xf numFmtId="0" fontId="60" fillId="39" borderId="0" applyNumberFormat="0" applyBorder="0" applyAlignment="0" applyProtection="0"/>
    <xf numFmtId="0" fontId="60" fillId="39" borderId="0" applyNumberFormat="0" applyBorder="0" applyAlignment="0" applyProtection="0"/>
    <xf numFmtId="0" fontId="60" fillId="39" borderId="0" applyNumberFormat="0" applyBorder="0" applyAlignment="0" applyProtection="0"/>
    <xf numFmtId="0" fontId="60" fillId="39" borderId="0" applyNumberFormat="0" applyBorder="0" applyAlignment="0" applyProtection="0"/>
    <xf numFmtId="0" fontId="60" fillId="39" borderId="0" applyNumberFormat="0" applyBorder="0" applyAlignment="0" applyProtection="0"/>
    <xf numFmtId="0" fontId="60" fillId="39" borderId="0" applyNumberFormat="0" applyBorder="0" applyAlignment="0" applyProtection="0"/>
    <xf numFmtId="0" fontId="60" fillId="39" borderId="0" applyNumberFormat="0" applyBorder="0" applyAlignment="0" applyProtection="0"/>
    <xf numFmtId="0" fontId="60" fillId="39" borderId="0" applyNumberFormat="0" applyBorder="0" applyAlignment="0" applyProtection="0"/>
    <xf numFmtId="0" fontId="60" fillId="39" borderId="0" applyNumberFormat="0" applyBorder="0" applyAlignment="0" applyProtection="0"/>
    <xf numFmtId="0" fontId="60" fillId="39" borderId="0" applyNumberFormat="0" applyBorder="0" applyAlignment="0" applyProtection="0"/>
    <xf numFmtId="0" fontId="60" fillId="39" borderId="0" applyNumberFormat="0" applyBorder="0" applyAlignment="0" applyProtection="0"/>
    <xf numFmtId="0" fontId="60" fillId="39" borderId="0" applyNumberFormat="0" applyBorder="0" applyAlignment="0" applyProtection="0"/>
    <xf numFmtId="0" fontId="60" fillId="39" borderId="0" applyNumberFormat="0" applyBorder="0" applyAlignment="0" applyProtection="0"/>
    <xf numFmtId="0" fontId="60" fillId="39" borderId="0" applyNumberFormat="0" applyBorder="0" applyAlignment="0" applyProtection="0"/>
    <xf numFmtId="0" fontId="60" fillId="39" borderId="0" applyNumberFormat="0" applyBorder="0" applyAlignment="0" applyProtection="0"/>
    <xf numFmtId="0" fontId="60" fillId="39" borderId="0" applyNumberFormat="0" applyBorder="0" applyAlignment="0" applyProtection="0"/>
    <xf numFmtId="0" fontId="60" fillId="39" borderId="0" applyNumberFormat="0" applyBorder="0" applyAlignment="0" applyProtection="0"/>
    <xf numFmtId="0" fontId="60" fillId="39" borderId="0" applyNumberFormat="0" applyBorder="0" applyAlignment="0" applyProtection="0"/>
    <xf numFmtId="0" fontId="60" fillId="39" borderId="0" applyNumberFormat="0" applyBorder="0" applyAlignment="0" applyProtection="0"/>
    <xf numFmtId="0" fontId="60" fillId="39" borderId="0" applyNumberFormat="0" applyBorder="0" applyAlignment="0" applyProtection="0"/>
    <xf numFmtId="0" fontId="60" fillId="39" borderId="0" applyNumberFormat="0" applyBorder="0" applyAlignment="0" applyProtection="0"/>
    <xf numFmtId="0" fontId="60" fillId="39" borderId="0" applyNumberFormat="0" applyBorder="0" applyAlignment="0" applyProtection="0"/>
    <xf numFmtId="0" fontId="60" fillId="39" borderId="0" applyNumberFormat="0" applyBorder="0" applyAlignment="0" applyProtection="0"/>
    <xf numFmtId="0" fontId="60" fillId="39" borderId="0" applyNumberFormat="0" applyBorder="0" applyAlignment="0" applyProtection="0"/>
    <xf numFmtId="0" fontId="60" fillId="39" borderId="0" applyNumberFormat="0" applyBorder="0" applyAlignment="0" applyProtection="0"/>
    <xf numFmtId="0" fontId="60" fillId="39" borderId="0" applyNumberFormat="0" applyBorder="0" applyAlignment="0" applyProtection="0"/>
    <xf numFmtId="0" fontId="60" fillId="39" borderId="0" applyNumberFormat="0" applyBorder="0" applyAlignment="0" applyProtection="0"/>
    <xf numFmtId="0" fontId="60" fillId="39" borderId="0" applyNumberFormat="0" applyBorder="0" applyAlignment="0" applyProtection="0"/>
    <xf numFmtId="0" fontId="60" fillId="39" borderId="0" applyNumberFormat="0" applyBorder="0" applyAlignment="0" applyProtection="0"/>
    <xf numFmtId="0" fontId="60" fillId="39" borderId="0" applyNumberFormat="0" applyBorder="0" applyAlignment="0" applyProtection="0"/>
    <xf numFmtId="0" fontId="60" fillId="39" borderId="0" applyNumberFormat="0" applyBorder="0" applyAlignment="0" applyProtection="0"/>
    <xf numFmtId="0" fontId="60" fillId="39" borderId="0" applyNumberFormat="0" applyBorder="0" applyAlignment="0" applyProtection="0"/>
    <xf numFmtId="0" fontId="60" fillId="39" borderId="0" applyNumberFormat="0" applyBorder="0" applyAlignment="0" applyProtection="0"/>
    <xf numFmtId="0" fontId="60" fillId="39" borderId="0" applyNumberFormat="0" applyBorder="0" applyAlignment="0" applyProtection="0"/>
    <xf numFmtId="0" fontId="60" fillId="39" borderId="0" applyNumberFormat="0" applyBorder="0" applyAlignment="0" applyProtection="0"/>
    <xf numFmtId="0" fontId="60" fillId="39" borderId="0" applyNumberFormat="0" applyBorder="0" applyAlignment="0" applyProtection="0"/>
    <xf numFmtId="0" fontId="60" fillId="39" borderId="0" applyNumberFormat="0" applyBorder="0" applyAlignment="0" applyProtection="0"/>
    <xf numFmtId="0" fontId="60" fillId="39" borderId="0" applyNumberFormat="0" applyBorder="0" applyAlignment="0" applyProtection="0"/>
    <xf numFmtId="0" fontId="60" fillId="39" borderId="0" applyNumberFormat="0" applyBorder="0" applyAlignment="0" applyProtection="0"/>
    <xf numFmtId="0" fontId="60" fillId="39" borderId="0" applyNumberFormat="0" applyBorder="0" applyAlignment="0" applyProtection="0"/>
    <xf numFmtId="0" fontId="60" fillId="39" borderId="0" applyNumberFormat="0" applyBorder="0" applyAlignment="0" applyProtection="0"/>
    <xf numFmtId="0" fontId="60" fillId="39" borderId="0" applyNumberFormat="0" applyBorder="0" applyAlignment="0" applyProtection="0"/>
    <xf numFmtId="0" fontId="60" fillId="39" borderId="0" applyNumberFormat="0" applyBorder="0" applyAlignment="0" applyProtection="0"/>
    <xf numFmtId="0" fontId="60" fillId="39" borderId="0" applyNumberFormat="0" applyBorder="0" applyAlignment="0" applyProtection="0"/>
    <xf numFmtId="0" fontId="60" fillId="39" borderId="0" applyNumberFormat="0" applyBorder="0" applyAlignment="0" applyProtection="0"/>
    <xf numFmtId="0" fontId="60" fillId="39" borderId="0" applyNumberFormat="0" applyBorder="0" applyAlignment="0" applyProtection="0"/>
    <xf numFmtId="0" fontId="60" fillId="39" borderId="0" applyNumberFormat="0" applyBorder="0" applyAlignment="0" applyProtection="0"/>
    <xf numFmtId="0" fontId="60" fillId="39" borderId="0" applyNumberFormat="0" applyBorder="0" applyAlignment="0" applyProtection="0"/>
    <xf numFmtId="0" fontId="60" fillId="39" borderId="0" applyNumberFormat="0" applyBorder="0" applyAlignment="0" applyProtection="0"/>
    <xf numFmtId="0" fontId="60" fillId="39" borderId="0" applyNumberFormat="0" applyBorder="0" applyAlignment="0" applyProtection="0"/>
    <xf numFmtId="0" fontId="60" fillId="39" borderId="0" applyNumberFormat="0" applyBorder="0" applyAlignment="0" applyProtection="0"/>
    <xf numFmtId="0" fontId="60" fillId="39" borderId="0" applyNumberFormat="0" applyBorder="0" applyAlignment="0" applyProtection="0"/>
    <xf numFmtId="0" fontId="60" fillId="39" borderId="0" applyNumberFormat="0" applyBorder="0" applyAlignment="0" applyProtection="0"/>
    <xf numFmtId="0" fontId="60" fillId="39" borderId="0" applyNumberFormat="0" applyBorder="0" applyAlignment="0" applyProtection="0"/>
    <xf numFmtId="0" fontId="60" fillId="39" borderId="0" applyNumberFormat="0" applyBorder="0" applyAlignment="0" applyProtection="0"/>
    <xf numFmtId="0" fontId="60" fillId="39" borderId="0" applyNumberFormat="0" applyBorder="0" applyAlignment="0" applyProtection="0"/>
    <xf numFmtId="0" fontId="60" fillId="39" borderId="0" applyNumberFormat="0" applyBorder="0" applyAlignment="0" applyProtection="0"/>
    <xf numFmtId="0" fontId="60" fillId="40" borderId="0" applyNumberFormat="0" applyBorder="0" applyAlignment="0" applyProtection="0"/>
    <xf numFmtId="0" fontId="60" fillId="40" borderId="0" applyNumberFormat="0" applyBorder="0" applyAlignment="0" applyProtection="0"/>
    <xf numFmtId="0" fontId="60" fillId="40" borderId="0" applyNumberFormat="0" applyBorder="0" applyAlignment="0" applyProtection="0"/>
    <xf numFmtId="0" fontId="60" fillId="40" borderId="0" applyNumberFormat="0" applyBorder="0" applyAlignment="0" applyProtection="0"/>
    <xf numFmtId="0" fontId="60" fillId="40" borderId="0" applyNumberFormat="0" applyBorder="0" applyAlignment="0" applyProtection="0"/>
    <xf numFmtId="0" fontId="60" fillId="40" borderId="0" applyNumberFormat="0" applyBorder="0" applyAlignment="0" applyProtection="0"/>
    <xf numFmtId="0" fontId="60" fillId="40" borderId="0" applyNumberFormat="0" applyBorder="0" applyAlignment="0" applyProtection="0"/>
    <xf numFmtId="0" fontId="60" fillId="40" borderId="0" applyNumberFormat="0" applyBorder="0" applyAlignment="0" applyProtection="0"/>
    <xf numFmtId="0" fontId="60" fillId="40" borderId="0" applyNumberFormat="0" applyBorder="0" applyAlignment="0" applyProtection="0"/>
    <xf numFmtId="0" fontId="60" fillId="40" borderId="0" applyNumberFormat="0" applyBorder="0" applyAlignment="0" applyProtection="0"/>
    <xf numFmtId="0" fontId="60" fillId="40" borderId="0" applyNumberFormat="0" applyBorder="0" applyAlignment="0" applyProtection="0"/>
    <xf numFmtId="0" fontId="60" fillId="40" borderId="0" applyNumberFormat="0" applyBorder="0" applyAlignment="0" applyProtection="0"/>
    <xf numFmtId="0" fontId="60" fillId="40" borderId="0" applyNumberFormat="0" applyBorder="0" applyAlignment="0" applyProtection="0"/>
    <xf numFmtId="0" fontId="60" fillId="40" borderId="0" applyNumberFormat="0" applyBorder="0" applyAlignment="0" applyProtection="0"/>
    <xf numFmtId="0" fontId="60" fillId="40" borderId="0" applyNumberFormat="0" applyBorder="0" applyAlignment="0" applyProtection="0"/>
    <xf numFmtId="0" fontId="60" fillId="40" borderId="0" applyNumberFormat="0" applyBorder="0" applyAlignment="0" applyProtection="0"/>
    <xf numFmtId="0" fontId="60" fillId="40" borderId="0" applyNumberFormat="0" applyBorder="0" applyAlignment="0" applyProtection="0"/>
    <xf numFmtId="0" fontId="60" fillId="40" borderId="0" applyNumberFormat="0" applyBorder="0" applyAlignment="0" applyProtection="0"/>
    <xf numFmtId="0" fontId="60" fillId="40" borderId="0" applyNumberFormat="0" applyBorder="0" applyAlignment="0" applyProtection="0"/>
    <xf numFmtId="0" fontId="60" fillId="40" borderId="0" applyNumberFormat="0" applyBorder="0" applyAlignment="0" applyProtection="0"/>
    <xf numFmtId="0" fontId="60" fillId="40" borderId="0" applyNumberFormat="0" applyBorder="0" applyAlignment="0" applyProtection="0"/>
    <xf numFmtId="0" fontId="60" fillId="40" borderId="0" applyNumberFormat="0" applyBorder="0" applyAlignment="0" applyProtection="0"/>
    <xf numFmtId="0" fontId="60" fillId="40" borderId="0" applyNumberFormat="0" applyBorder="0" applyAlignment="0" applyProtection="0"/>
    <xf numFmtId="0" fontId="60" fillId="40" borderId="0" applyNumberFormat="0" applyBorder="0" applyAlignment="0" applyProtection="0"/>
    <xf numFmtId="0" fontId="60" fillId="40" borderId="0" applyNumberFormat="0" applyBorder="0" applyAlignment="0" applyProtection="0"/>
    <xf numFmtId="0" fontId="60" fillId="40" borderId="0" applyNumberFormat="0" applyBorder="0" applyAlignment="0" applyProtection="0"/>
    <xf numFmtId="0" fontId="60" fillId="40" borderId="0" applyNumberFormat="0" applyBorder="0" applyAlignment="0" applyProtection="0"/>
    <xf numFmtId="0" fontId="60" fillId="40" borderId="0" applyNumberFormat="0" applyBorder="0" applyAlignment="0" applyProtection="0"/>
    <xf numFmtId="0" fontId="60" fillId="40" borderId="0" applyNumberFormat="0" applyBorder="0" applyAlignment="0" applyProtection="0"/>
    <xf numFmtId="0" fontId="60" fillId="40" borderId="0" applyNumberFormat="0" applyBorder="0" applyAlignment="0" applyProtection="0"/>
    <xf numFmtId="0" fontId="60" fillId="40" borderId="0" applyNumberFormat="0" applyBorder="0" applyAlignment="0" applyProtection="0"/>
    <xf numFmtId="0" fontId="60" fillId="40" borderId="0" applyNumberFormat="0" applyBorder="0" applyAlignment="0" applyProtection="0"/>
    <xf numFmtId="0" fontId="60" fillId="40" borderId="0" applyNumberFormat="0" applyBorder="0" applyAlignment="0" applyProtection="0"/>
    <xf numFmtId="0" fontId="60" fillId="40" borderId="0" applyNumberFormat="0" applyBorder="0" applyAlignment="0" applyProtection="0"/>
    <xf numFmtId="0" fontId="60" fillId="40" borderId="0" applyNumberFormat="0" applyBorder="0" applyAlignment="0" applyProtection="0"/>
    <xf numFmtId="0" fontId="60" fillId="40" borderId="0" applyNumberFormat="0" applyBorder="0" applyAlignment="0" applyProtection="0"/>
    <xf numFmtId="0" fontId="60" fillId="40" borderId="0" applyNumberFormat="0" applyBorder="0" applyAlignment="0" applyProtection="0"/>
    <xf numFmtId="0" fontId="60" fillId="40" borderId="0" applyNumberFormat="0" applyBorder="0" applyAlignment="0" applyProtection="0"/>
    <xf numFmtId="0" fontId="60" fillId="40" borderId="0" applyNumberFormat="0" applyBorder="0" applyAlignment="0" applyProtection="0"/>
    <xf numFmtId="0" fontId="60" fillId="40" borderId="0" applyNumberFormat="0" applyBorder="0" applyAlignment="0" applyProtection="0"/>
    <xf numFmtId="0" fontId="60" fillId="40" borderId="0" applyNumberFormat="0" applyBorder="0" applyAlignment="0" applyProtection="0"/>
    <xf numFmtId="0" fontId="60" fillId="40" borderId="0" applyNumberFormat="0" applyBorder="0" applyAlignment="0" applyProtection="0"/>
    <xf numFmtId="0" fontId="60" fillId="40" borderId="0" applyNumberFormat="0" applyBorder="0" applyAlignment="0" applyProtection="0"/>
    <xf numFmtId="0" fontId="60" fillId="40" borderId="0" applyNumberFormat="0" applyBorder="0" applyAlignment="0" applyProtection="0"/>
    <xf numFmtId="0" fontId="60" fillId="40" borderId="0" applyNumberFormat="0" applyBorder="0" applyAlignment="0" applyProtection="0"/>
    <xf numFmtId="0" fontId="60" fillId="40" borderId="0" applyNumberFormat="0" applyBorder="0" applyAlignment="0" applyProtection="0"/>
    <xf numFmtId="0" fontId="60" fillId="40" borderId="0" applyNumberFormat="0" applyBorder="0" applyAlignment="0" applyProtection="0"/>
    <xf numFmtId="0" fontId="60" fillId="40" borderId="0" applyNumberFormat="0" applyBorder="0" applyAlignment="0" applyProtection="0"/>
    <xf numFmtId="0" fontId="60" fillId="40" borderId="0" applyNumberFormat="0" applyBorder="0" applyAlignment="0" applyProtection="0"/>
    <xf numFmtId="0" fontId="60" fillId="40" borderId="0" applyNumberFormat="0" applyBorder="0" applyAlignment="0" applyProtection="0"/>
    <xf numFmtId="0" fontId="60" fillId="40" borderId="0" applyNumberFormat="0" applyBorder="0" applyAlignment="0" applyProtection="0"/>
    <xf numFmtId="0" fontId="60" fillId="40" borderId="0" applyNumberFormat="0" applyBorder="0" applyAlignment="0" applyProtection="0"/>
    <xf numFmtId="0" fontId="60" fillId="40" borderId="0" applyNumberFormat="0" applyBorder="0" applyAlignment="0" applyProtection="0"/>
    <xf numFmtId="0" fontId="60" fillId="40" borderId="0" applyNumberFormat="0" applyBorder="0" applyAlignment="0" applyProtection="0"/>
    <xf numFmtId="0" fontId="60" fillId="40" borderId="0" applyNumberFormat="0" applyBorder="0" applyAlignment="0" applyProtection="0"/>
    <xf numFmtId="0" fontId="60" fillId="40" borderId="0" applyNumberFormat="0" applyBorder="0" applyAlignment="0" applyProtection="0"/>
    <xf numFmtId="0" fontId="60" fillId="40" borderId="0" applyNumberFormat="0" applyBorder="0" applyAlignment="0" applyProtection="0"/>
    <xf numFmtId="0" fontId="60" fillId="40" borderId="0" applyNumberFormat="0" applyBorder="0" applyAlignment="0" applyProtection="0"/>
    <xf numFmtId="0" fontId="60" fillId="40" borderId="0" applyNumberFormat="0" applyBorder="0" applyAlignment="0" applyProtection="0"/>
    <xf numFmtId="0" fontId="60" fillId="40" borderId="0" applyNumberFormat="0" applyBorder="0" applyAlignment="0" applyProtection="0"/>
    <xf numFmtId="0" fontId="60" fillId="40" borderId="0" applyNumberFormat="0" applyBorder="0" applyAlignment="0" applyProtection="0"/>
    <xf numFmtId="0" fontId="60" fillId="40" borderId="0" applyNumberFormat="0" applyBorder="0" applyAlignment="0" applyProtection="0"/>
    <xf numFmtId="0" fontId="60" fillId="40" borderId="0" applyNumberFormat="0" applyBorder="0" applyAlignment="0" applyProtection="0"/>
    <xf numFmtId="0" fontId="60" fillId="40" borderId="0" applyNumberFormat="0" applyBorder="0" applyAlignment="0" applyProtection="0"/>
    <xf numFmtId="0" fontId="60" fillId="40" borderId="0" applyNumberFormat="0" applyBorder="0" applyAlignment="0" applyProtection="0"/>
    <xf numFmtId="0" fontId="60" fillId="40" borderId="0" applyNumberFormat="0" applyBorder="0" applyAlignment="0" applyProtection="0"/>
    <xf numFmtId="0" fontId="60" fillId="40" borderId="0" applyNumberFormat="0" applyBorder="0" applyAlignment="0" applyProtection="0"/>
    <xf numFmtId="0" fontId="60" fillId="40" borderId="0" applyNumberFormat="0" applyBorder="0" applyAlignment="0" applyProtection="0"/>
    <xf numFmtId="0" fontId="60" fillId="40" borderId="0" applyNumberFormat="0" applyBorder="0" applyAlignment="0" applyProtection="0"/>
    <xf numFmtId="0" fontId="60" fillId="40" borderId="0" applyNumberFormat="0" applyBorder="0" applyAlignment="0" applyProtection="0"/>
    <xf numFmtId="0" fontId="60" fillId="40" borderId="0" applyNumberFormat="0" applyBorder="0" applyAlignment="0" applyProtection="0"/>
    <xf numFmtId="0" fontId="60" fillId="40" borderId="0" applyNumberFormat="0" applyBorder="0" applyAlignment="0" applyProtection="0"/>
    <xf numFmtId="0" fontId="60" fillId="40" borderId="0" applyNumberFormat="0" applyBorder="0" applyAlignment="0" applyProtection="0"/>
    <xf numFmtId="0" fontId="60" fillId="40" borderId="0" applyNumberFormat="0" applyBorder="0" applyAlignment="0" applyProtection="0"/>
    <xf numFmtId="0" fontId="60" fillId="40" borderId="0" applyNumberFormat="0" applyBorder="0" applyAlignment="0" applyProtection="0"/>
    <xf numFmtId="0" fontId="60" fillId="40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196" fontId="61" fillId="0" borderId="0" applyFont="0" applyFill="0" applyBorder="0">
      <alignment horizontal="center"/>
    </xf>
    <xf numFmtId="0" fontId="62" fillId="0" borderId="0">
      <alignment horizontal="right"/>
    </xf>
    <xf numFmtId="197" fontId="63" fillId="24" borderId="23"/>
    <xf numFmtId="0" fontId="64" fillId="25" borderId="0"/>
    <xf numFmtId="198" fontId="65" fillId="42" borderId="0">
      <alignment horizontal="center" vertical="center"/>
    </xf>
    <xf numFmtId="199" fontId="66" fillId="0" borderId="24" applyFont="0" applyFill="0">
      <alignment horizontal="right" vertical="center"/>
      <protection locked="0"/>
    </xf>
    <xf numFmtId="0" fontId="63" fillId="0" borderId="0" applyNumberFormat="0" applyFill="0" applyBorder="0" applyAlignment="0"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20" fillId="0" borderId="0"/>
    <xf numFmtId="200" fontId="67" fillId="0" borderId="0">
      <alignment horizontal="left"/>
    </xf>
    <xf numFmtId="39" fontId="68" fillId="0" borderId="0" applyFont="0" applyFill="0">
      <alignment vertical="center"/>
    </xf>
    <xf numFmtId="0" fontId="69" fillId="0" borderId="0" applyAlignment="0"/>
    <xf numFmtId="0" fontId="70" fillId="0" borderId="0">
      <alignment horizontal="right"/>
    </xf>
    <xf numFmtId="40" fontId="71" fillId="0" borderId="25">
      <protection locked="0"/>
    </xf>
    <xf numFmtId="199" fontId="66" fillId="0" borderId="0" applyFont="0" applyBorder="0" applyProtection="0">
      <alignment vertical="center"/>
    </xf>
    <xf numFmtId="198" fontId="20" fillId="0" borderId="0" applyNumberFormat="0" applyFont="0" applyAlignment="0">
      <alignment horizontal="center" vertical="center"/>
    </xf>
    <xf numFmtId="0" fontId="25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192" fontId="73" fillId="43" borderId="26"/>
    <xf numFmtId="0" fontId="40" fillId="0" borderId="0"/>
    <xf numFmtId="0" fontId="74" fillId="0" borderId="0"/>
    <xf numFmtId="201" fontId="75" fillId="0" borderId="0"/>
    <xf numFmtId="0" fontId="76" fillId="44" borderId="0">
      <alignment horizontal="center" vertical="top" wrapText="1"/>
    </xf>
    <xf numFmtId="0" fontId="25" fillId="20" borderId="0">
      <alignment horizontal="center" vertical="center"/>
    </xf>
    <xf numFmtId="39" fontId="77" fillId="20" borderId="0" applyNumberFormat="0" applyBorder="0">
      <alignment vertical="center"/>
    </xf>
    <xf numFmtId="0" fontId="37" fillId="45" borderId="0"/>
    <xf numFmtId="0" fontId="78" fillId="45" borderId="0"/>
    <xf numFmtId="3" fontId="25" fillId="0" borderId="0" applyBorder="0" applyAlignment="0" applyProtection="0"/>
    <xf numFmtId="0" fontId="79" fillId="0" borderId="0" applyNumberFormat="0" applyFill="0" applyBorder="0" applyProtection="0">
      <alignment horizontal="center"/>
    </xf>
    <xf numFmtId="0" fontId="80" fillId="0" borderId="0"/>
    <xf numFmtId="49" fontId="58" fillId="46" borderId="26">
      <alignment horizontal="center" vertical="center" wrapText="1"/>
    </xf>
    <xf numFmtId="40" fontId="71" fillId="0" borderId="27">
      <protection locked="0"/>
    </xf>
    <xf numFmtId="165" fontId="81" fillId="0" borderId="0"/>
    <xf numFmtId="0" fontId="22" fillId="0" borderId="0">
      <alignment horizontal="left"/>
    </xf>
    <xf numFmtId="40" fontId="82" fillId="0" borderId="0" applyNumberFormat="0" applyFill="0" applyBorder="0">
      <alignment vertical="center"/>
    </xf>
    <xf numFmtId="182" fontId="75" fillId="0" borderId="0"/>
    <xf numFmtId="184" fontId="83" fillId="0" borderId="0" applyNumberFormat="0" applyFill="0" applyBorder="0" applyAlignment="0"/>
    <xf numFmtId="37" fontId="84" fillId="0" borderId="0" applyNumberFormat="0" applyFont="0" applyFill="0" applyAlignment="0" applyProtection="0"/>
    <xf numFmtId="202" fontId="25" fillId="47" borderId="28" applyNumberFormat="0" applyFont="0" applyAlignment="0" applyProtection="0">
      <alignment horizontal="right"/>
    </xf>
    <xf numFmtId="1" fontId="85" fillId="0" borderId="0">
      <alignment vertical="top"/>
    </xf>
    <xf numFmtId="49" fontId="86" fillId="0" borderId="0" applyFont="0" applyFill="0" applyBorder="0" applyAlignment="0" applyProtection="0">
      <alignment horizontal="left"/>
    </xf>
    <xf numFmtId="202" fontId="46" fillId="0" borderId="0" applyAlignment="0" applyProtection="0"/>
    <xf numFmtId="203" fontId="46" fillId="0" borderId="0" applyAlignment="0" applyProtection="0"/>
    <xf numFmtId="204" fontId="71" fillId="0" borderId="0" applyAlignment="0" applyProtection="0"/>
    <xf numFmtId="9" fontId="46" fillId="0" borderId="0" applyFill="0" applyBorder="0" applyAlignment="0" applyProtection="0"/>
    <xf numFmtId="168" fontId="46" fillId="0" borderId="0" applyFill="0" applyBorder="0" applyAlignment="0" applyProtection="0"/>
    <xf numFmtId="49" fontId="46" fillId="0" borderId="0" applyNumberFormat="0" applyAlignment="0" applyProtection="0">
      <alignment horizontal="left"/>
    </xf>
    <xf numFmtId="49" fontId="87" fillId="0" borderId="29" applyNumberFormat="0" applyAlignment="0" applyProtection="0">
      <alignment horizontal="left" wrapText="1"/>
    </xf>
    <xf numFmtId="49" fontId="87" fillId="0" borderId="0" applyNumberFormat="0" applyAlignment="0" applyProtection="0">
      <alignment horizontal="left" wrapText="1"/>
    </xf>
    <xf numFmtId="49" fontId="88" fillId="0" borderId="30" applyNumberFormat="0" applyFill="0" applyAlignment="0" applyProtection="0">
      <alignment horizontal="left"/>
    </xf>
    <xf numFmtId="49" fontId="89" fillId="0" borderId="0" applyAlignment="0" applyProtection="0">
      <alignment horizontal="left"/>
    </xf>
    <xf numFmtId="0" fontId="90" fillId="0" borderId="0" applyFont="0" applyFill="0" applyBorder="0" applyAlignment="0" applyProtection="0"/>
    <xf numFmtId="202" fontId="91" fillId="0" borderId="0"/>
    <xf numFmtId="0" fontId="92" fillId="0" borderId="0" applyFill="0" applyBorder="0" applyAlignment="0"/>
    <xf numFmtId="182" fontId="26" fillId="0" borderId="0" applyFill="0" applyBorder="0" applyAlignment="0"/>
    <xf numFmtId="205" fontId="20" fillId="0" borderId="0" applyFill="0" applyBorder="0" applyAlignment="0"/>
    <xf numFmtId="206" fontId="93" fillId="0" borderId="0" applyFill="0" applyBorder="0" applyAlignment="0"/>
    <xf numFmtId="207" fontId="93" fillId="0" borderId="0" applyFill="0" applyBorder="0" applyAlignment="0"/>
    <xf numFmtId="208" fontId="26" fillId="0" borderId="0" applyFill="0" applyBorder="0" applyAlignment="0"/>
    <xf numFmtId="209" fontId="26" fillId="0" borderId="0" applyFill="0" applyBorder="0" applyAlignment="0"/>
    <xf numFmtId="182" fontId="26" fillId="0" borderId="0" applyFill="0" applyBorder="0" applyAlignment="0"/>
    <xf numFmtId="182" fontId="94" fillId="48" borderId="0" applyNumberFormat="0" applyFont="0" applyBorder="0" applyAlignment="0">
      <alignment horizontal="left"/>
    </xf>
    <xf numFmtId="49" fontId="20" fillId="0" borderId="0" applyFont="0" applyFill="0" applyBorder="0" applyProtection="0">
      <alignment horizontal="centerContinuous"/>
    </xf>
    <xf numFmtId="210" fontId="95" fillId="24" borderId="14"/>
    <xf numFmtId="0" fontId="31" fillId="0" borderId="0"/>
    <xf numFmtId="202" fontId="22" fillId="49" borderId="21">
      <alignment vertical="center"/>
    </xf>
    <xf numFmtId="49" fontId="96" fillId="21" borderId="0">
      <alignment horizontal="center"/>
      <protection locked="0"/>
    </xf>
    <xf numFmtId="211" fontId="96" fillId="21" borderId="0">
      <alignment vertical="center"/>
      <protection locked="0"/>
    </xf>
    <xf numFmtId="49" fontId="96" fillId="21" borderId="0"/>
    <xf numFmtId="0" fontId="97" fillId="50" borderId="31" applyFont="0" applyFill="0" applyBorder="0"/>
    <xf numFmtId="0" fontId="91" fillId="0" borderId="14"/>
    <xf numFmtId="212" fontId="25" fillId="0" borderId="32" applyFill="0" applyBorder="0" applyProtection="0">
      <alignment horizontal="center"/>
      <protection locked="0"/>
    </xf>
    <xf numFmtId="0" fontId="56" fillId="0" borderId="0">
      <alignment horizontal="center" wrapText="1"/>
      <protection hidden="1"/>
    </xf>
    <xf numFmtId="0" fontId="98" fillId="0" borderId="0" applyNumberFormat="0" applyFill="0" applyBorder="0" applyAlignment="0" applyProtection="0"/>
    <xf numFmtId="0" fontId="99" fillId="51" borderId="0"/>
    <xf numFmtId="0" fontId="100" fillId="0" borderId="0">
      <alignment horizontal="right"/>
    </xf>
    <xf numFmtId="0" fontId="101" fillId="52" borderId="0"/>
    <xf numFmtId="213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38" fontId="56" fillId="0" borderId="0" applyFont="0" applyFill="0" applyBorder="0" applyAlignment="0" applyProtection="0"/>
    <xf numFmtId="208" fontId="26" fillId="0" borderId="0" applyFont="0" applyFill="0" applyBorder="0" applyAlignment="0" applyProtection="0"/>
    <xf numFmtId="214" fontId="103" fillId="0" borderId="0" applyFont="0" applyFill="0" applyBorder="0" applyProtection="0">
      <alignment horizontal="right"/>
    </xf>
    <xf numFmtId="215" fontId="103" fillId="0" borderId="0" applyFont="0" applyFill="0" applyBorder="0" applyProtection="0">
      <alignment horizontal="right"/>
    </xf>
    <xf numFmtId="216" fontId="103" fillId="0" borderId="0" applyFont="0" applyFill="0" applyBorder="0" applyProtection="0">
      <alignment horizontal="right"/>
    </xf>
    <xf numFmtId="217" fontId="104" fillId="0" borderId="0" applyFont="0" applyFill="0" applyBorder="0" applyAlignment="0" applyProtection="0">
      <alignment horizontal="right"/>
    </xf>
    <xf numFmtId="218" fontId="104" fillId="0" borderId="0" applyFont="0" applyFill="0" applyBorder="0" applyAlignment="0" applyProtection="0"/>
    <xf numFmtId="219" fontId="104" fillId="0" borderId="0" applyFont="0" applyFill="0" applyBorder="0" applyAlignment="0" applyProtection="0">
      <alignment horizontal="right"/>
    </xf>
    <xf numFmtId="220" fontId="20" fillId="0" borderId="0" applyFont="0" applyFill="0" applyBorder="0" applyAlignment="0" applyProtection="0"/>
    <xf numFmtId="169" fontId="96" fillId="0" borderId="0" applyFont="0" applyFill="0" applyBorder="0" applyAlignment="0" applyProtection="0"/>
    <xf numFmtId="184" fontId="105" fillId="0" borderId="0" applyFont="0" applyFill="0" applyBorder="0" applyAlignment="0" applyProtection="0"/>
    <xf numFmtId="0" fontId="106" fillId="0" borderId="0">
      <alignment vertical="top"/>
    </xf>
    <xf numFmtId="202" fontId="20" fillId="0" borderId="0" applyFont="0" applyFill="0" applyBorder="0" applyAlignment="0" applyProtection="0"/>
    <xf numFmtId="3" fontId="107" fillId="0" borderId="0" applyFont="0" applyFill="0" applyBorder="0" applyAlignment="0" applyProtection="0"/>
    <xf numFmtId="0" fontId="108" fillId="0" borderId="0"/>
    <xf numFmtId="0" fontId="109" fillId="0" borderId="0"/>
    <xf numFmtId="199" fontId="83" fillId="0" borderId="33" applyNumberFormat="0" applyFill="0" applyBorder="0" applyAlignment="0" applyProtection="0"/>
    <xf numFmtId="221" fontId="110" fillId="0" borderId="0">
      <alignment horizontal="left" vertical="center" indent="1"/>
    </xf>
    <xf numFmtId="222" fontId="111" fillId="0" borderId="0" applyFill="0" applyBorder="0" applyProtection="0"/>
    <xf numFmtId="222" fontId="111" fillId="0" borderId="34" applyFill="0" applyProtection="0"/>
    <xf numFmtId="222" fontId="111" fillId="0" borderId="20" applyFill="0" applyProtection="0"/>
    <xf numFmtId="222" fontId="40" fillId="0" borderId="0" applyFill="0" applyBorder="0" applyProtection="0"/>
    <xf numFmtId="3" fontId="112" fillId="0" borderId="35" applyNumberFormat="0" applyAlignment="0">
      <alignment vertical="center"/>
    </xf>
    <xf numFmtId="223" fontId="56" fillId="0" borderId="0" applyFill="0" applyBorder="0">
      <alignment horizontal="right"/>
      <protection locked="0"/>
    </xf>
    <xf numFmtId="224" fontId="113" fillId="0" borderId="0" applyBorder="0" applyProtection="0">
      <alignment horizontal="right"/>
    </xf>
    <xf numFmtId="210" fontId="56" fillId="0" borderId="0" applyFont="0" applyFill="0" applyBorder="0" applyAlignment="0" applyProtection="0"/>
    <xf numFmtId="225" fontId="56" fillId="0" borderId="0" applyFont="0" applyFill="0" applyBorder="0" applyAlignment="0" applyProtection="0"/>
    <xf numFmtId="182" fontId="26" fillId="0" borderId="0" applyFont="0" applyFill="0" applyBorder="0" applyAlignment="0" applyProtection="0"/>
    <xf numFmtId="226" fontId="103" fillId="0" borderId="0" applyFont="0" applyFill="0" applyBorder="0" applyProtection="0">
      <alignment horizontal="right"/>
    </xf>
    <xf numFmtId="227" fontId="103" fillId="0" borderId="0" applyFont="0" applyFill="0" applyBorder="0" applyProtection="0">
      <alignment horizontal="right"/>
    </xf>
    <xf numFmtId="228" fontId="103" fillId="0" borderId="0" applyFont="0" applyFill="0" applyBorder="0" applyProtection="0">
      <alignment horizontal="right"/>
    </xf>
    <xf numFmtId="229" fontId="104" fillId="0" borderId="0" applyFont="0" applyFill="0" applyBorder="0" applyAlignment="0" applyProtection="0">
      <alignment horizontal="right"/>
    </xf>
    <xf numFmtId="230" fontId="104" fillId="0" borderId="0" applyFont="0" applyFill="0" applyBorder="0" applyAlignment="0" applyProtection="0">
      <alignment horizontal="right"/>
    </xf>
    <xf numFmtId="37" fontId="31" fillId="0" borderId="36" applyFont="0" applyFill="0" applyBorder="0"/>
    <xf numFmtId="37" fontId="65" fillId="0" borderId="36" applyFont="0" applyFill="0" applyBorder="0">
      <protection locked="0"/>
    </xf>
    <xf numFmtId="37" fontId="71" fillId="20" borderId="26" applyFill="0" applyBorder="0" applyProtection="0"/>
    <xf numFmtId="37" fontId="63" fillId="0" borderId="36" applyFill="0" applyBorder="0">
      <protection locked="0"/>
    </xf>
    <xf numFmtId="231" fontId="107" fillId="0" borderId="0" applyFont="0" applyFill="0" applyBorder="0" applyAlignment="0" applyProtection="0"/>
    <xf numFmtId="0" fontId="56" fillId="0" borderId="0" applyFont="0" applyFill="0" applyBorder="0" applyAlignment="0">
      <protection locked="0"/>
    </xf>
    <xf numFmtId="0" fontId="108" fillId="0" borderId="0"/>
    <xf numFmtId="232" fontId="40" fillId="0" borderId="0">
      <alignment horizontal="center" vertical="center"/>
    </xf>
    <xf numFmtId="0" fontId="37" fillId="53" borderId="0"/>
    <xf numFmtId="0" fontId="108" fillId="0" borderId="37"/>
    <xf numFmtId="0" fontId="78" fillId="54" borderId="0"/>
    <xf numFmtId="0" fontId="107" fillId="0" borderId="0" applyFont="0" applyFill="0" applyBorder="0" applyAlignment="0" applyProtection="0"/>
    <xf numFmtId="0" fontId="108" fillId="0" borderId="0"/>
    <xf numFmtId="17" fontId="97" fillId="0" borderId="0" applyFill="0" applyBorder="0">
      <alignment horizontal="right"/>
    </xf>
    <xf numFmtId="233" fontId="104" fillId="0" borderId="0" applyFont="0" applyFill="0" applyBorder="0" applyAlignment="0" applyProtection="0"/>
    <xf numFmtId="15" fontId="19" fillId="0" borderId="9" applyFont="0" applyFill="0" applyBorder="0" applyAlignment="0">
      <alignment horizontal="centerContinuous"/>
    </xf>
    <xf numFmtId="14" fontId="114" fillId="22" borderId="4"/>
    <xf numFmtId="234" fontId="19" fillId="0" borderId="9" applyFont="0" applyFill="0" applyBorder="0" applyAlignment="0">
      <alignment horizontal="centerContinuous"/>
    </xf>
    <xf numFmtId="14" fontId="92" fillId="0" borderId="0" applyFill="0" applyBorder="0" applyAlignment="0"/>
    <xf numFmtId="235" fontId="20" fillId="23" borderId="0" applyFont="0" applyFill="0" applyBorder="0" applyAlignment="0" applyProtection="0"/>
    <xf numFmtId="14" fontId="114" fillId="24" borderId="4"/>
    <xf numFmtId="236" fontId="75" fillId="0" borderId="0" applyFill="0" applyBorder="0" applyProtection="0"/>
    <xf numFmtId="14" fontId="75" fillId="0" borderId="0" applyFill="0" applyBorder="0" applyProtection="0"/>
    <xf numFmtId="15" fontId="115" fillId="0" borderId="1">
      <protection locked="0"/>
    </xf>
    <xf numFmtId="17" fontId="20" fillId="20" borderId="38">
      <alignment horizontal="center"/>
    </xf>
    <xf numFmtId="14" fontId="116" fillId="55" borderId="0">
      <alignment vertical="center"/>
    </xf>
    <xf numFmtId="237" fontId="20" fillId="0" borderId="0" applyFont="0" applyFill="0" applyBorder="0" applyAlignment="0" applyProtection="0">
      <alignment wrapText="1"/>
    </xf>
    <xf numFmtId="238" fontId="56" fillId="0" borderId="0" applyFont="0" applyFill="0" applyBorder="0" applyProtection="0">
      <alignment horizontal="left"/>
    </xf>
    <xf numFmtId="237" fontId="20" fillId="0" borderId="0" applyFont="0" applyFill="0" applyBorder="0" applyAlignment="0" applyProtection="0">
      <alignment wrapText="1"/>
    </xf>
    <xf numFmtId="237" fontId="20" fillId="0" borderId="0" applyFont="0" applyFill="0" applyBorder="0" applyAlignment="0" applyProtection="0">
      <alignment wrapText="1"/>
    </xf>
    <xf numFmtId="237" fontId="20" fillId="0" borderId="0" applyFont="0" applyFill="0" applyBorder="0" applyAlignment="0" applyProtection="0">
      <alignment wrapText="1"/>
    </xf>
    <xf numFmtId="237" fontId="20" fillId="0" borderId="0" applyFont="0" applyFill="0" applyBorder="0" applyAlignment="0" applyProtection="0">
      <alignment wrapText="1"/>
    </xf>
    <xf numFmtId="237" fontId="20" fillId="0" borderId="0" applyFont="0" applyFill="0" applyBorder="0" applyAlignment="0" applyProtection="0">
      <alignment wrapText="1"/>
    </xf>
    <xf numFmtId="237" fontId="20" fillId="0" borderId="0" applyFont="0" applyFill="0" applyBorder="0" applyAlignment="0" applyProtection="0">
      <alignment wrapText="1"/>
    </xf>
    <xf numFmtId="237" fontId="20" fillId="0" borderId="0" applyFont="0" applyFill="0" applyBorder="0" applyAlignment="0" applyProtection="0">
      <alignment wrapText="1"/>
    </xf>
    <xf numFmtId="237" fontId="20" fillId="0" borderId="0" applyFont="0" applyFill="0" applyBorder="0" applyAlignment="0" applyProtection="0">
      <alignment wrapText="1"/>
    </xf>
    <xf numFmtId="237" fontId="20" fillId="0" borderId="0" applyFont="0" applyFill="0" applyBorder="0" applyAlignment="0" applyProtection="0">
      <alignment wrapText="1"/>
    </xf>
    <xf numFmtId="237" fontId="20" fillId="0" borderId="0" applyFont="0" applyFill="0" applyBorder="0" applyAlignment="0" applyProtection="0">
      <alignment wrapText="1"/>
    </xf>
    <xf numFmtId="237" fontId="20" fillId="0" borderId="0" applyFont="0" applyFill="0" applyBorder="0" applyAlignment="0" applyProtection="0">
      <alignment wrapText="1"/>
    </xf>
    <xf numFmtId="237" fontId="20" fillId="0" borderId="0" applyFont="0" applyFill="0" applyBorder="0" applyAlignment="0" applyProtection="0">
      <alignment wrapText="1"/>
    </xf>
    <xf numFmtId="237" fontId="20" fillId="0" borderId="0" applyFont="0" applyFill="0" applyBorder="0" applyAlignment="0" applyProtection="0">
      <alignment wrapText="1"/>
    </xf>
    <xf numFmtId="237" fontId="20" fillId="0" borderId="0" applyFont="0" applyFill="0" applyBorder="0" applyAlignment="0" applyProtection="0">
      <alignment wrapText="1"/>
    </xf>
    <xf numFmtId="237" fontId="20" fillId="0" borderId="0" applyFont="0" applyFill="0" applyBorder="0" applyAlignment="0" applyProtection="0">
      <alignment wrapText="1"/>
    </xf>
    <xf numFmtId="237" fontId="20" fillId="0" borderId="0" applyFont="0" applyFill="0" applyBorder="0" applyAlignment="0" applyProtection="0">
      <alignment wrapText="1"/>
    </xf>
    <xf numFmtId="237" fontId="20" fillId="0" borderId="0" applyFont="0" applyFill="0" applyBorder="0" applyAlignment="0" applyProtection="0">
      <alignment wrapText="1"/>
    </xf>
    <xf numFmtId="237" fontId="20" fillId="0" borderId="0" applyFont="0" applyFill="0" applyBorder="0" applyAlignment="0" applyProtection="0">
      <alignment wrapText="1"/>
    </xf>
    <xf numFmtId="237" fontId="20" fillId="0" borderId="0" applyFont="0" applyFill="0" applyBorder="0" applyAlignment="0" applyProtection="0">
      <alignment wrapText="1"/>
    </xf>
    <xf numFmtId="237" fontId="20" fillId="0" borderId="0" applyFont="0" applyFill="0" applyBorder="0" applyAlignment="0" applyProtection="0">
      <alignment wrapText="1"/>
    </xf>
    <xf numFmtId="237" fontId="20" fillId="0" borderId="0" applyFont="0" applyFill="0" applyBorder="0" applyAlignment="0" applyProtection="0">
      <alignment wrapText="1"/>
    </xf>
    <xf numFmtId="237" fontId="20" fillId="0" borderId="0" applyFont="0" applyFill="0" applyBorder="0" applyAlignment="0" applyProtection="0">
      <alignment wrapText="1"/>
    </xf>
    <xf numFmtId="237" fontId="20" fillId="0" borderId="0" applyFont="0" applyFill="0" applyBorder="0" applyAlignment="0" applyProtection="0">
      <alignment wrapText="1"/>
    </xf>
    <xf numFmtId="237" fontId="20" fillId="0" borderId="0" applyFont="0" applyFill="0" applyBorder="0" applyAlignment="0" applyProtection="0">
      <alignment wrapText="1"/>
    </xf>
    <xf numFmtId="237" fontId="20" fillId="0" borderId="0" applyFont="0" applyFill="0" applyBorder="0" applyAlignment="0" applyProtection="0">
      <alignment wrapText="1"/>
    </xf>
    <xf numFmtId="237" fontId="20" fillId="0" borderId="0" applyFont="0" applyFill="0" applyBorder="0" applyAlignment="0" applyProtection="0">
      <alignment wrapText="1"/>
    </xf>
    <xf numFmtId="237" fontId="20" fillId="0" borderId="0" applyFont="0" applyFill="0" applyBorder="0" applyAlignment="0" applyProtection="0">
      <alignment wrapText="1"/>
    </xf>
    <xf numFmtId="237" fontId="20" fillId="0" borderId="0" applyFont="0" applyFill="0" applyBorder="0" applyAlignment="0" applyProtection="0">
      <alignment wrapText="1"/>
    </xf>
    <xf numFmtId="237" fontId="20" fillId="0" borderId="0" applyFont="0" applyFill="0" applyBorder="0" applyAlignment="0" applyProtection="0">
      <alignment wrapText="1"/>
    </xf>
    <xf numFmtId="237" fontId="20" fillId="0" borderId="0" applyFont="0" applyFill="0" applyBorder="0" applyAlignment="0" applyProtection="0">
      <alignment wrapText="1"/>
    </xf>
    <xf numFmtId="237" fontId="20" fillId="0" borderId="0" applyFont="0" applyFill="0" applyBorder="0" applyAlignment="0" applyProtection="0">
      <alignment wrapText="1"/>
    </xf>
    <xf numFmtId="237" fontId="20" fillId="0" borderId="0" applyFont="0" applyFill="0" applyBorder="0" applyAlignment="0" applyProtection="0">
      <alignment wrapText="1"/>
    </xf>
    <xf numFmtId="237" fontId="20" fillId="0" borderId="0" applyFont="0" applyFill="0" applyBorder="0" applyAlignment="0" applyProtection="0">
      <alignment wrapText="1"/>
    </xf>
    <xf numFmtId="237" fontId="20" fillId="0" borderId="0" applyFont="0" applyFill="0" applyBorder="0" applyAlignment="0" applyProtection="0">
      <alignment wrapText="1"/>
    </xf>
    <xf numFmtId="237" fontId="20" fillId="0" borderId="0" applyFont="0" applyFill="0" applyBorder="0" applyAlignment="0" applyProtection="0">
      <alignment wrapText="1"/>
    </xf>
    <xf numFmtId="237" fontId="20" fillId="0" borderId="0" applyFont="0" applyFill="0" applyBorder="0" applyAlignment="0" applyProtection="0">
      <alignment wrapText="1"/>
    </xf>
    <xf numFmtId="237" fontId="20" fillId="0" borderId="0" applyFont="0" applyFill="0" applyBorder="0" applyAlignment="0" applyProtection="0">
      <alignment wrapText="1"/>
    </xf>
    <xf numFmtId="237" fontId="20" fillId="0" borderId="0" applyFont="0" applyFill="0" applyBorder="0" applyAlignment="0" applyProtection="0">
      <alignment wrapText="1"/>
    </xf>
    <xf numFmtId="237" fontId="20" fillId="0" borderId="0" applyFont="0" applyFill="0" applyBorder="0" applyAlignment="0" applyProtection="0">
      <alignment wrapText="1"/>
    </xf>
    <xf numFmtId="237" fontId="20" fillId="0" borderId="0" applyFont="0" applyFill="0" applyBorder="0" applyAlignment="0" applyProtection="0">
      <alignment wrapText="1"/>
    </xf>
    <xf numFmtId="237" fontId="20" fillId="0" borderId="0" applyFont="0" applyFill="0" applyBorder="0" applyAlignment="0" applyProtection="0">
      <alignment wrapText="1"/>
    </xf>
    <xf numFmtId="237" fontId="20" fillId="0" borderId="0" applyFont="0" applyFill="0" applyBorder="0" applyAlignment="0" applyProtection="0">
      <alignment wrapText="1"/>
    </xf>
    <xf numFmtId="237" fontId="20" fillId="0" borderId="0" applyFont="0" applyFill="0" applyBorder="0" applyAlignment="0" applyProtection="0">
      <alignment wrapText="1"/>
    </xf>
    <xf numFmtId="237" fontId="20" fillId="0" borderId="0" applyFont="0" applyFill="0" applyBorder="0" applyAlignment="0" applyProtection="0">
      <alignment wrapText="1"/>
    </xf>
    <xf numFmtId="237" fontId="20" fillId="0" borderId="0" applyFont="0" applyFill="0" applyBorder="0" applyAlignment="0" applyProtection="0">
      <alignment wrapText="1"/>
    </xf>
    <xf numFmtId="237" fontId="20" fillId="0" borderId="0" applyFont="0" applyFill="0" applyBorder="0" applyAlignment="0" applyProtection="0">
      <alignment wrapText="1"/>
    </xf>
    <xf numFmtId="237" fontId="20" fillId="0" borderId="0" applyFont="0" applyFill="0" applyBorder="0" applyAlignment="0" applyProtection="0">
      <alignment wrapText="1"/>
    </xf>
    <xf numFmtId="237" fontId="20" fillId="0" borderId="0" applyFont="0" applyFill="0" applyBorder="0" applyAlignment="0" applyProtection="0">
      <alignment wrapText="1"/>
    </xf>
    <xf numFmtId="237" fontId="20" fillId="0" borderId="0" applyFont="0" applyFill="0" applyBorder="0" applyAlignment="0" applyProtection="0">
      <alignment wrapText="1"/>
    </xf>
    <xf numFmtId="237" fontId="20" fillId="0" borderId="0" applyFont="0" applyFill="0" applyBorder="0" applyAlignment="0" applyProtection="0">
      <alignment wrapText="1"/>
    </xf>
    <xf numFmtId="237" fontId="20" fillId="0" borderId="0" applyFont="0" applyFill="0" applyBorder="0" applyAlignment="0" applyProtection="0">
      <alignment wrapText="1"/>
    </xf>
    <xf numFmtId="237" fontId="20" fillId="0" borderId="0" applyFont="0" applyFill="0" applyBorder="0" applyAlignment="0" applyProtection="0">
      <alignment wrapText="1"/>
    </xf>
    <xf numFmtId="237" fontId="20" fillId="0" borderId="0" applyFont="0" applyFill="0" applyBorder="0" applyAlignment="0" applyProtection="0">
      <alignment wrapText="1"/>
    </xf>
    <xf numFmtId="237" fontId="20" fillId="0" borderId="0" applyFont="0" applyFill="0" applyBorder="0" applyAlignment="0" applyProtection="0">
      <alignment wrapText="1"/>
    </xf>
    <xf numFmtId="237" fontId="20" fillId="0" borderId="0" applyFont="0" applyFill="0" applyBorder="0" applyAlignment="0" applyProtection="0">
      <alignment wrapText="1"/>
    </xf>
    <xf numFmtId="237" fontId="20" fillId="0" borderId="0" applyFont="0" applyFill="0" applyBorder="0" applyAlignment="0" applyProtection="0">
      <alignment wrapText="1"/>
    </xf>
    <xf numFmtId="237" fontId="20" fillId="0" borderId="0" applyFont="0" applyFill="0" applyBorder="0" applyAlignment="0" applyProtection="0">
      <alignment wrapText="1"/>
    </xf>
    <xf numFmtId="237" fontId="20" fillId="0" borderId="0" applyFont="0" applyFill="0" applyBorder="0" applyAlignment="0" applyProtection="0">
      <alignment wrapText="1"/>
    </xf>
    <xf numFmtId="237" fontId="20" fillId="0" borderId="0" applyFont="0" applyFill="0" applyBorder="0" applyAlignment="0" applyProtection="0">
      <alignment wrapText="1"/>
    </xf>
    <xf numFmtId="237" fontId="20" fillId="0" borderId="0" applyFont="0" applyFill="0" applyBorder="0" applyAlignment="0" applyProtection="0">
      <alignment wrapText="1"/>
    </xf>
    <xf numFmtId="237" fontId="20" fillId="0" borderId="0" applyFont="0" applyFill="0" applyBorder="0" applyAlignment="0" applyProtection="0">
      <alignment wrapText="1"/>
    </xf>
    <xf numFmtId="237" fontId="20" fillId="0" borderId="0" applyFont="0" applyFill="0" applyBorder="0" applyAlignment="0" applyProtection="0">
      <alignment wrapText="1"/>
    </xf>
    <xf numFmtId="237" fontId="20" fillId="0" borderId="0" applyFont="0" applyFill="0" applyBorder="0" applyAlignment="0" applyProtection="0">
      <alignment wrapText="1"/>
    </xf>
    <xf numFmtId="237" fontId="20" fillId="0" borderId="0" applyFont="0" applyFill="0" applyBorder="0" applyAlignment="0" applyProtection="0">
      <alignment wrapText="1"/>
    </xf>
    <xf numFmtId="237" fontId="20" fillId="0" borderId="0" applyFont="0" applyFill="0" applyBorder="0" applyAlignment="0" applyProtection="0">
      <alignment wrapText="1"/>
    </xf>
    <xf numFmtId="237" fontId="20" fillId="0" borderId="0" applyFont="0" applyFill="0" applyBorder="0" applyAlignment="0" applyProtection="0">
      <alignment wrapText="1"/>
    </xf>
    <xf numFmtId="237" fontId="20" fillId="0" borderId="0" applyFont="0" applyFill="0" applyBorder="0" applyAlignment="0" applyProtection="0">
      <alignment wrapText="1"/>
    </xf>
    <xf numFmtId="237" fontId="20" fillId="0" borderId="0" applyFont="0" applyFill="0" applyBorder="0" applyAlignment="0" applyProtection="0">
      <alignment wrapText="1"/>
    </xf>
    <xf numFmtId="237" fontId="20" fillId="0" borderId="0" applyFont="0" applyFill="0" applyBorder="0" applyAlignment="0" applyProtection="0">
      <alignment wrapText="1"/>
    </xf>
    <xf numFmtId="237" fontId="20" fillId="0" borderId="0" applyFont="0" applyFill="0" applyBorder="0" applyAlignment="0" applyProtection="0">
      <alignment wrapText="1"/>
    </xf>
    <xf numFmtId="237" fontId="20" fillId="0" borderId="0" applyFont="0" applyFill="0" applyBorder="0" applyAlignment="0" applyProtection="0">
      <alignment wrapText="1"/>
    </xf>
    <xf numFmtId="237" fontId="20" fillId="0" borderId="0" applyFont="0" applyFill="0" applyBorder="0" applyAlignment="0" applyProtection="0">
      <alignment wrapText="1"/>
    </xf>
    <xf numFmtId="237" fontId="20" fillId="0" borderId="0" applyFont="0" applyFill="0" applyBorder="0" applyAlignment="0" applyProtection="0">
      <alignment wrapText="1"/>
    </xf>
    <xf numFmtId="237" fontId="20" fillId="0" borderId="0" applyFont="0" applyFill="0" applyBorder="0" applyAlignment="0" applyProtection="0">
      <alignment wrapText="1"/>
    </xf>
    <xf numFmtId="237" fontId="20" fillId="0" borderId="0" applyFont="0" applyFill="0" applyBorder="0" applyAlignment="0" applyProtection="0">
      <alignment wrapText="1"/>
    </xf>
    <xf numFmtId="237" fontId="20" fillId="0" borderId="0" applyFont="0" applyFill="0" applyBorder="0" applyAlignment="0" applyProtection="0">
      <alignment wrapText="1"/>
    </xf>
    <xf numFmtId="237" fontId="20" fillId="0" borderId="0" applyFont="0" applyFill="0" applyBorder="0" applyAlignment="0" applyProtection="0">
      <alignment wrapText="1"/>
    </xf>
    <xf numFmtId="237" fontId="20" fillId="0" borderId="0" applyFont="0" applyFill="0" applyBorder="0" applyAlignment="0" applyProtection="0">
      <alignment wrapText="1"/>
    </xf>
    <xf numFmtId="237" fontId="20" fillId="0" borderId="0" applyFont="0" applyFill="0" applyBorder="0" applyAlignment="0" applyProtection="0">
      <alignment wrapText="1"/>
    </xf>
    <xf numFmtId="237" fontId="20" fillId="0" borderId="0" applyFont="0" applyFill="0" applyBorder="0" applyAlignment="0" applyProtection="0">
      <alignment wrapText="1"/>
    </xf>
    <xf numFmtId="237" fontId="20" fillId="0" borderId="0" applyFont="0" applyFill="0" applyBorder="0" applyAlignment="0" applyProtection="0">
      <alignment wrapText="1"/>
    </xf>
    <xf numFmtId="237" fontId="20" fillId="0" borderId="0" applyFont="0" applyFill="0" applyBorder="0" applyAlignment="0" applyProtection="0">
      <alignment wrapText="1"/>
    </xf>
    <xf numFmtId="237" fontId="20" fillId="0" borderId="0" applyFont="0" applyFill="0" applyBorder="0" applyAlignment="0" applyProtection="0">
      <alignment wrapText="1"/>
    </xf>
    <xf numFmtId="237" fontId="20" fillId="0" borderId="0" applyFont="0" applyFill="0" applyBorder="0" applyAlignment="0" applyProtection="0">
      <alignment wrapText="1"/>
    </xf>
    <xf numFmtId="237" fontId="20" fillId="0" borderId="0" applyFont="0" applyFill="0" applyBorder="0" applyAlignment="0" applyProtection="0">
      <alignment wrapText="1"/>
    </xf>
    <xf numFmtId="14" fontId="20" fillId="0" borderId="1">
      <alignment horizontal="center"/>
    </xf>
    <xf numFmtId="239" fontId="111" fillId="0" borderId="0" applyFill="0" applyBorder="0" applyProtection="0"/>
    <xf numFmtId="239" fontId="111" fillId="0" borderId="2" applyFill="0" applyProtection="0"/>
    <xf numFmtId="239" fontId="111" fillId="0" borderId="20" applyFill="0" applyProtection="0"/>
    <xf numFmtId="239" fontId="40" fillId="0" borderId="0" applyFill="0" applyBorder="0" applyProtection="0"/>
    <xf numFmtId="182" fontId="117" fillId="0" borderId="0" applyFont="0" applyFill="0" applyBorder="0" applyAlignment="0" applyProtection="0">
      <protection locked="0"/>
    </xf>
    <xf numFmtId="39" fontId="26" fillId="0" borderId="0" applyFont="0" applyFill="0" applyBorder="0" applyAlignment="0" applyProtection="0"/>
    <xf numFmtId="240" fontId="94" fillId="0" borderId="0" applyFont="0" applyFill="0" applyBorder="0" applyAlignment="0"/>
    <xf numFmtId="38" fontId="56" fillId="0" borderId="39">
      <alignment vertical="center"/>
    </xf>
    <xf numFmtId="241" fontId="77" fillId="56" borderId="0" applyNumberFormat="0" applyBorder="0" applyAlignment="0" applyProtection="0"/>
    <xf numFmtId="0" fontId="20" fillId="0" borderId="0" applyFont="0" applyFill="0" applyBorder="0" applyAlignment="0" applyProtection="0"/>
    <xf numFmtId="220" fontId="20" fillId="0" borderId="0" applyFont="0" applyFill="0" applyBorder="0" applyAlignment="0" applyProtection="0"/>
    <xf numFmtId="242" fontId="118" fillId="0" borderId="0">
      <alignment horizontal="left"/>
    </xf>
    <xf numFmtId="243" fontId="116" fillId="57" borderId="0">
      <alignment vertical="center"/>
    </xf>
    <xf numFmtId="244" fontId="79" fillId="0" borderId="0">
      <alignment horizontal="center"/>
    </xf>
    <xf numFmtId="245" fontId="104" fillId="0" borderId="40" applyNumberFormat="0" applyFont="0" applyFill="0" applyAlignment="0" applyProtection="0"/>
    <xf numFmtId="246" fontId="119" fillId="0" borderId="0" applyFill="0" applyBorder="0" applyAlignment="0" applyProtection="0"/>
    <xf numFmtId="0" fontId="64" fillId="49" borderId="0"/>
    <xf numFmtId="247" fontId="120" fillId="0" borderId="0" applyFont="0" applyFill="0" applyBorder="0" applyAlignment="0" applyProtection="0"/>
    <xf numFmtId="169" fontId="120" fillId="0" borderId="0" applyFont="0" applyFill="0" applyBorder="0" applyAlignment="0" applyProtection="0"/>
    <xf numFmtId="38" fontId="56" fillId="0" borderId="0" applyFont="0" applyFill="0" applyBorder="0" applyAlignment="0" applyProtection="0"/>
    <xf numFmtId="247" fontId="120" fillId="0" borderId="0" applyFont="0" applyFill="0" applyBorder="0" applyAlignment="0" applyProtection="0"/>
    <xf numFmtId="0" fontId="121" fillId="0" borderId="0" applyFont="0" applyFill="0" applyBorder="0" applyAlignment="0" applyProtection="0"/>
    <xf numFmtId="169" fontId="120" fillId="0" borderId="0" applyFont="0" applyFill="0" applyBorder="0" applyAlignment="0" applyProtection="0"/>
    <xf numFmtId="0" fontId="122" fillId="0" borderId="0" applyNumberFormat="0" applyFill="0" applyBorder="0" applyAlignment="0" applyProtection="0"/>
    <xf numFmtId="248" fontId="116" fillId="0" borderId="12">
      <alignment vertical="center"/>
    </xf>
    <xf numFmtId="3" fontId="20" fillId="0" borderId="26"/>
    <xf numFmtId="208" fontId="26" fillId="0" borderId="0" applyFill="0" applyBorder="0" applyAlignment="0"/>
    <xf numFmtId="182" fontId="26" fillId="0" borderId="0" applyFill="0" applyBorder="0" applyAlignment="0"/>
    <xf numFmtId="208" fontId="26" fillId="0" borderId="0" applyFill="0" applyBorder="0" applyAlignment="0"/>
    <xf numFmtId="209" fontId="26" fillId="0" borderId="0" applyFill="0" applyBorder="0" applyAlignment="0"/>
    <xf numFmtId="182" fontId="26" fillId="0" borderId="0" applyFill="0" applyBorder="0" applyAlignment="0"/>
    <xf numFmtId="249" fontId="20" fillId="0" borderId="0" applyFont="0" applyFill="0" applyBorder="0" applyAlignment="0" applyProtection="0"/>
    <xf numFmtId="250" fontId="20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4" fontId="123" fillId="0" borderId="0">
      <protection locked="0"/>
    </xf>
    <xf numFmtId="251" fontId="124" fillId="0" borderId="0">
      <alignment horizontal="right" vertical="top"/>
    </xf>
    <xf numFmtId="252" fontId="74" fillId="0" borderId="0">
      <alignment horizontal="right" vertical="top"/>
    </xf>
    <xf numFmtId="252" fontId="124" fillId="0" borderId="0">
      <alignment horizontal="right" vertical="top"/>
    </xf>
    <xf numFmtId="253" fontId="74" fillId="0" borderId="0" applyFill="0" applyBorder="0">
      <alignment horizontal="right" vertical="top"/>
    </xf>
    <xf numFmtId="254" fontId="74" fillId="0" borderId="0" applyFill="0" applyBorder="0">
      <alignment horizontal="right" vertical="top"/>
    </xf>
    <xf numFmtId="255" fontId="74" fillId="0" borderId="0" applyFill="0" applyBorder="0">
      <alignment horizontal="right" vertical="top"/>
    </xf>
    <xf numFmtId="256" fontId="74" fillId="0" borderId="0" applyFill="0" applyBorder="0">
      <alignment horizontal="right" vertical="top"/>
    </xf>
    <xf numFmtId="0" fontId="125" fillId="0" borderId="0" applyNumberFormat="0" applyFill="0" applyBorder="0" applyAlignment="0" applyProtection="0"/>
    <xf numFmtId="0" fontId="126" fillId="0" borderId="0">
      <alignment horizontal="center" wrapText="1"/>
    </xf>
    <xf numFmtId="15" fontId="92" fillId="0" borderId="0" applyFill="0" applyBorder="0" applyProtection="0">
      <alignment horizontal="center"/>
    </xf>
    <xf numFmtId="257" fontId="69" fillId="20" borderId="41" applyAlignment="0" applyProtection="0"/>
    <xf numFmtId="0" fontId="127" fillId="0" borderId="0" applyNumberFormat="0" applyFill="0" applyBorder="0" applyAlignment="0" applyProtection="0"/>
    <xf numFmtId="258" fontId="128" fillId="0" borderId="0" applyFill="0" applyBorder="0">
      <alignment vertical="top"/>
    </xf>
    <xf numFmtId="258" fontId="129" fillId="0" borderId="0" applyFill="0" applyBorder="0" applyProtection="0">
      <alignment vertical="top"/>
    </xf>
    <xf numFmtId="258" fontId="130" fillId="0" borderId="0">
      <alignment vertical="top"/>
    </xf>
    <xf numFmtId="15" fontId="115" fillId="0" borderId="0" applyFont="0" applyFill="0" applyBorder="0" applyProtection="0">
      <alignment horizontal="center"/>
    </xf>
    <xf numFmtId="259" fontId="131" fillId="58" borderId="42" applyAlignment="0">
      <protection locked="0"/>
    </xf>
    <xf numFmtId="260" fontId="131" fillId="58" borderId="42" applyAlignment="0">
      <protection locked="0"/>
    </xf>
    <xf numFmtId="260" fontId="92" fillId="0" borderId="0" applyFill="0" applyBorder="0" applyAlignment="0" applyProtection="0"/>
    <xf numFmtId="261" fontId="74" fillId="0" borderId="0" applyFill="0" applyBorder="0" applyAlignment="0" applyProtection="0">
      <alignment horizontal="right" vertical="top"/>
    </xf>
    <xf numFmtId="259" fontId="115" fillId="0" borderId="0" applyFont="0" applyFill="0" applyBorder="0" applyAlignment="0" applyProtection="0"/>
    <xf numFmtId="258" fontId="132" fillId="0" borderId="0"/>
    <xf numFmtId="0" fontId="74" fillId="0" borderId="0" applyFill="0" applyBorder="0">
      <alignment horizontal="left" vertical="top"/>
    </xf>
    <xf numFmtId="0" fontId="28" fillId="0" borderId="0">
      <protection locked="0"/>
    </xf>
    <xf numFmtId="0" fontId="28" fillId="0" borderId="0">
      <protection locked="0"/>
    </xf>
    <xf numFmtId="0" fontId="133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133" fillId="0" borderId="0">
      <protection locked="0"/>
    </xf>
    <xf numFmtId="262" fontId="25" fillId="0" borderId="0" applyFont="0" applyFill="0" applyBorder="0" applyAlignment="0" applyProtection="0"/>
    <xf numFmtId="193" fontId="134" fillId="0" borderId="0"/>
    <xf numFmtId="192" fontId="96" fillId="0" borderId="0" applyFont="0" applyFill="0" applyBorder="0"/>
    <xf numFmtId="2" fontId="107" fillId="0" borderId="0" applyFont="0" applyFill="0" applyBorder="0" applyAlignment="0" applyProtection="0"/>
    <xf numFmtId="263" fontId="28" fillId="0" borderId="0">
      <protection locked="0"/>
    </xf>
    <xf numFmtId="2" fontId="20" fillId="0" borderId="0" applyFill="0" applyBorder="0" applyAlignment="0" applyProtection="0"/>
    <xf numFmtId="0" fontId="20" fillId="0" borderId="0"/>
    <xf numFmtId="0" fontId="135" fillId="0" borderId="0" applyFill="0" applyBorder="0" applyProtection="0">
      <alignment horizontal="left"/>
    </xf>
    <xf numFmtId="0" fontId="20" fillId="0" borderId="0" applyNumberFormat="0" applyFont="0">
      <alignment wrapText="1"/>
    </xf>
    <xf numFmtId="0" fontId="136" fillId="23" borderId="0">
      <alignment horizontal="centerContinuous" vertical="center"/>
    </xf>
    <xf numFmtId="0" fontId="20" fillId="0" borderId="0">
      <alignment vertical="top" wrapText="1"/>
    </xf>
    <xf numFmtId="14" fontId="137" fillId="23" borderId="43">
      <alignment vertical="center"/>
    </xf>
    <xf numFmtId="168" fontId="137" fillId="23" borderId="43">
      <alignment vertical="center"/>
    </xf>
    <xf numFmtId="49" fontId="137" fillId="23" borderId="43">
      <alignment horizontal="center" vertical="center" wrapText="1"/>
    </xf>
    <xf numFmtId="37" fontId="96" fillId="20" borderId="42"/>
    <xf numFmtId="10" fontId="138" fillId="59" borderId="26" applyNumberFormat="0" applyFill="0" applyBorder="0" applyAlignment="0" applyProtection="0">
      <protection locked="0"/>
    </xf>
    <xf numFmtId="264" fontId="43" fillId="60" borderId="26" applyNumberFormat="0" applyProtection="0">
      <alignment horizontal="center"/>
    </xf>
    <xf numFmtId="241" fontId="63" fillId="0" borderId="0" applyNumberFormat="0" applyFill="0" applyBorder="0" applyAlignment="0" applyProtection="0"/>
    <xf numFmtId="3" fontId="139" fillId="0" borderId="0" applyProtection="0"/>
    <xf numFmtId="265" fontId="20" fillId="0" borderId="44">
      <protection locked="0"/>
    </xf>
    <xf numFmtId="266" fontId="140" fillId="0" borderId="0">
      <alignment horizontal="center" vertical="center"/>
    </xf>
    <xf numFmtId="0" fontId="20" fillId="20" borderId="0"/>
    <xf numFmtId="0" fontId="52" fillId="0" borderId="0" applyNumberFormat="0">
      <alignment horizontal="right"/>
    </xf>
    <xf numFmtId="0" fontId="141" fillId="0" borderId="0" applyNumberFormat="0">
      <alignment horizontal="right"/>
    </xf>
    <xf numFmtId="0" fontId="141" fillId="0" borderId="0" applyNumberFormat="0">
      <alignment horizontal="left"/>
    </xf>
    <xf numFmtId="0" fontId="52" fillId="0" borderId="0" applyNumberFormat="0">
      <alignment horizontal="left"/>
    </xf>
    <xf numFmtId="0" fontId="142" fillId="0" borderId="0" applyNumberFormat="0">
      <alignment horizontal="left" vertical="top"/>
    </xf>
    <xf numFmtId="168" fontId="25" fillId="21" borderId="26" applyNumberFormat="0" applyFont="0" applyBorder="0" applyAlignment="0" applyProtection="0"/>
    <xf numFmtId="182" fontId="82" fillId="0" borderId="0">
      <alignment vertical="center"/>
    </xf>
    <xf numFmtId="267" fontId="104" fillId="0" borderId="0" applyFont="0" applyFill="0" applyBorder="0" applyAlignment="0" applyProtection="0">
      <alignment horizontal="right"/>
    </xf>
    <xf numFmtId="182" fontId="143" fillId="21" borderId="0" applyNumberFormat="0" applyFont="0" applyAlignment="0"/>
    <xf numFmtId="40" fontId="71" fillId="0" borderId="45">
      <protection locked="0"/>
    </xf>
    <xf numFmtId="0" fontId="144" fillId="0" borderId="0"/>
    <xf numFmtId="4" fontId="145" fillId="0" borderId="0">
      <alignment horizontal="left"/>
    </xf>
    <xf numFmtId="4" fontId="146" fillId="0" borderId="0">
      <alignment horizontal="left"/>
    </xf>
    <xf numFmtId="0" fontId="85" fillId="23" borderId="26">
      <alignment horizontal="center" vertical="center" wrapText="1"/>
    </xf>
    <xf numFmtId="0" fontId="69" fillId="0" borderId="46" applyNumberFormat="0" applyAlignment="0" applyProtection="0">
      <alignment horizontal="left" vertical="center"/>
    </xf>
    <xf numFmtId="0" fontId="69" fillId="0" borderId="41">
      <alignment horizontal="left" vertical="center"/>
    </xf>
    <xf numFmtId="0" fontId="147" fillId="61" borderId="0" applyAlignment="0"/>
    <xf numFmtId="0" fontId="1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37" fontId="148" fillId="0" borderId="0"/>
    <xf numFmtId="0" fontId="149" fillId="0" borderId="0"/>
    <xf numFmtId="268" fontId="47" fillId="0" borderId="0">
      <protection locked="0"/>
    </xf>
    <xf numFmtId="0" fontId="149" fillId="0" borderId="0"/>
    <xf numFmtId="0" fontId="150" fillId="0" borderId="0"/>
    <xf numFmtId="0" fontId="58" fillId="0" borderId="0"/>
    <xf numFmtId="268" fontId="47" fillId="0" borderId="0">
      <protection locked="0"/>
    </xf>
    <xf numFmtId="0" fontId="151" fillId="0" borderId="0"/>
    <xf numFmtId="0" fontId="152" fillId="0" borderId="0"/>
    <xf numFmtId="0" fontId="98" fillId="0" borderId="0"/>
    <xf numFmtId="0" fontId="79" fillId="0" borderId="0"/>
    <xf numFmtId="0" fontId="153" fillId="0" borderId="47" applyNumberFormat="0" applyFill="0" applyBorder="0" applyAlignment="0" applyProtection="0">
      <alignment horizontal="left"/>
    </xf>
    <xf numFmtId="0" fontId="20" fillId="0" borderId="0"/>
    <xf numFmtId="0" fontId="20" fillId="0" borderId="0"/>
    <xf numFmtId="0" fontId="55" fillId="0" borderId="0" applyNumberFormat="0" applyBorder="0" applyAlignment="0"/>
    <xf numFmtId="0" fontId="77" fillId="62" borderId="26">
      <alignment horizontal="center" vertical="center" wrapText="1"/>
      <protection locked="0"/>
    </xf>
    <xf numFmtId="40" fontId="71" fillId="0" borderId="48">
      <protection locked="0"/>
    </xf>
    <xf numFmtId="0" fontId="20" fillId="0" borderId="0">
      <alignment horizontal="center"/>
    </xf>
    <xf numFmtId="0" fontId="154" fillId="0" borderId="0"/>
    <xf numFmtId="0" fontId="155" fillId="0" borderId="0" applyNumberFormat="0" applyFill="0" applyBorder="0" applyAlignment="0" applyProtection="0">
      <alignment vertical="top"/>
      <protection locked="0"/>
    </xf>
    <xf numFmtId="180" fontId="156" fillId="0" borderId="0" applyNumberFormat="0" applyFill="0" applyBorder="0" applyAlignment="0" applyProtection="0">
      <alignment vertical="top"/>
      <protection locked="0"/>
    </xf>
    <xf numFmtId="0" fontId="157" fillId="0" borderId="0">
      <alignment horizontal="left" vertical="center" wrapText="1"/>
    </xf>
    <xf numFmtId="0" fontId="158" fillId="0" borderId="0">
      <alignment horizontal="left" vertical="center" wrapText="1" indent="1"/>
    </xf>
    <xf numFmtId="0" fontId="158" fillId="0" borderId="0">
      <alignment horizontal="left" vertical="center" wrapText="1" indent="3"/>
    </xf>
    <xf numFmtId="0" fontId="159" fillId="0" borderId="0" applyFont="0" applyFill="0" applyBorder="0" applyAlignment="0" applyProtection="0"/>
    <xf numFmtId="0" fontId="96" fillId="0" borderId="0"/>
    <xf numFmtId="2" fontId="160" fillId="0" borderId="0"/>
    <xf numFmtId="168" fontId="161" fillId="0" borderId="11" applyFill="0" applyBorder="0" applyAlignment="0">
      <alignment horizontal="center"/>
      <protection locked="0"/>
    </xf>
    <xf numFmtId="10" fontId="91" fillId="24" borderId="26" applyNumberFormat="0" applyBorder="0" applyAlignment="0" applyProtection="0"/>
    <xf numFmtId="182" fontId="161" fillId="0" borderId="0" applyFill="0" applyBorder="0" applyAlignment="0">
      <protection locked="0"/>
    </xf>
    <xf numFmtId="1" fontId="162" fillId="63" borderId="0" applyNumberFormat="0" applyFont="0" applyBorder="0" applyAlignment="0" applyProtection="0">
      <alignment horizontal="right"/>
    </xf>
    <xf numFmtId="240" fontId="161" fillId="0" borderId="0" applyFill="0" applyBorder="0" applyAlignment="0" applyProtection="0">
      <protection locked="0"/>
    </xf>
    <xf numFmtId="0" fontId="163" fillId="64" borderId="49" applyNumberFormat="0" applyBorder="0" applyAlignment="0">
      <alignment horizontal="center" vertical="center"/>
      <protection locked="0"/>
    </xf>
    <xf numFmtId="14" fontId="137" fillId="60" borderId="50">
      <alignment horizontal="center" vertical="center"/>
    </xf>
    <xf numFmtId="14" fontId="137" fillId="21" borderId="42">
      <alignment horizontal="right" vertical="center"/>
      <protection locked="0"/>
    </xf>
    <xf numFmtId="14" fontId="137" fillId="64" borderId="42">
      <alignment horizontal="center" vertical="center"/>
      <protection locked="0"/>
    </xf>
    <xf numFmtId="192" fontId="137" fillId="64" borderId="42">
      <alignment vertical="center"/>
    </xf>
    <xf numFmtId="192" fontId="137" fillId="64" borderId="42">
      <alignment vertical="center"/>
    </xf>
    <xf numFmtId="192" fontId="137" fillId="64" borderId="42">
      <alignment vertical="center"/>
    </xf>
    <xf numFmtId="192" fontId="137" fillId="64" borderId="42">
      <alignment vertical="center"/>
    </xf>
    <xf numFmtId="192" fontId="137" fillId="64" borderId="42">
      <alignment vertical="center"/>
    </xf>
    <xf numFmtId="192" fontId="137" fillId="64" borderId="42">
      <alignment vertical="center"/>
    </xf>
    <xf numFmtId="192" fontId="137" fillId="64" borderId="42">
      <alignment vertical="center"/>
    </xf>
    <xf numFmtId="192" fontId="137" fillId="64" borderId="42">
      <alignment vertical="center"/>
    </xf>
    <xf numFmtId="192" fontId="137" fillId="64" borderId="42">
      <alignment vertical="center"/>
    </xf>
    <xf numFmtId="192" fontId="137" fillId="64" borderId="42">
      <alignment vertical="center"/>
    </xf>
    <xf numFmtId="192" fontId="137" fillId="64" borderId="42">
      <alignment vertical="center"/>
    </xf>
    <xf numFmtId="168" fontId="137" fillId="60" borderId="42">
      <alignment horizontal="right" vertical="center"/>
    </xf>
    <xf numFmtId="168" fontId="137" fillId="64" borderId="42">
      <alignment horizontal="center" vertical="center"/>
      <protection locked="0"/>
    </xf>
    <xf numFmtId="49" fontId="137" fillId="60" borderId="42">
      <alignment horizontal="left" vertical="center"/>
    </xf>
    <xf numFmtId="49" fontId="137" fillId="21" borderId="42">
      <alignment horizontal="left" vertical="center"/>
      <protection locked="0"/>
    </xf>
    <xf numFmtId="49" fontId="137" fillId="64" borderId="42">
      <alignment vertical="center"/>
      <protection locked="0"/>
    </xf>
    <xf numFmtId="202" fontId="137" fillId="60" borderId="42">
      <alignment horizontal="left" vertical="center"/>
    </xf>
    <xf numFmtId="202" fontId="137" fillId="21" borderId="42">
      <alignment horizontal="left" vertical="center"/>
      <protection locked="0"/>
    </xf>
    <xf numFmtId="10" fontId="164" fillId="0" borderId="0">
      <protection locked="0"/>
    </xf>
    <xf numFmtId="269" fontId="165" fillId="0" borderId="0" applyFill="0" applyBorder="0" applyProtection="0"/>
    <xf numFmtId="270" fontId="165" fillId="0" borderId="0" applyFill="0" applyBorder="0" applyProtection="0"/>
    <xf numFmtId="271" fontId="165" fillId="0" borderId="0" applyFill="0" applyBorder="0" applyProtection="0"/>
    <xf numFmtId="272" fontId="166" fillId="65" borderId="0" applyNumberFormat="0" applyFont="0" applyBorder="0" applyAlignment="0" applyProtection="0">
      <alignment horizontal="left"/>
    </xf>
    <xf numFmtId="15" fontId="164" fillId="0" borderId="0">
      <protection locked="0"/>
    </xf>
    <xf numFmtId="49" fontId="20" fillId="26" borderId="42">
      <alignment vertical="center"/>
      <protection locked="0"/>
    </xf>
    <xf numFmtId="49" fontId="20" fillId="26" borderId="42">
      <alignment vertical="center"/>
      <protection locked="0"/>
    </xf>
    <xf numFmtId="49" fontId="20" fillId="26" borderId="42">
      <alignment vertical="center"/>
      <protection locked="0"/>
    </xf>
    <xf numFmtId="2" fontId="164" fillId="0" borderId="14">
      <protection locked="0"/>
    </xf>
    <xf numFmtId="273" fontId="167" fillId="24" borderId="0" applyNumberFormat="0" applyFont="0" applyBorder="0" applyAlignment="0">
      <alignment horizontal="right"/>
      <protection locked="0"/>
    </xf>
    <xf numFmtId="220" fontId="20" fillId="66" borderId="42">
      <alignment vertical="center"/>
      <protection locked="0"/>
    </xf>
    <xf numFmtId="49" fontId="20" fillId="66" borderId="42">
      <alignment vertical="center"/>
      <protection locked="0"/>
    </xf>
    <xf numFmtId="274" fontId="96" fillId="64" borderId="42">
      <protection locked="0"/>
    </xf>
    <xf numFmtId="3" fontId="55" fillId="0" borderId="0"/>
    <xf numFmtId="0" fontId="168" fillId="0" borderId="0"/>
    <xf numFmtId="0" fontId="169" fillId="0" borderId="0" applyNumberFormat="0" applyFill="0" applyBorder="0" applyAlignment="0" applyProtection="0">
      <alignment vertical="top"/>
      <protection locked="0"/>
    </xf>
    <xf numFmtId="0" fontId="170" fillId="0" borderId="0">
      <alignment vertical="center"/>
    </xf>
    <xf numFmtId="168" fontId="171" fillId="0" borderId="0" applyFill="0" applyBorder="0" applyProtection="0">
      <alignment vertical="top"/>
    </xf>
    <xf numFmtId="275" fontId="56" fillId="0" borderId="0" applyFill="0" applyBorder="0">
      <alignment horizontal="right"/>
      <protection locked="0"/>
    </xf>
    <xf numFmtId="0" fontId="106" fillId="67" borderId="37">
      <alignment horizontal="left" vertical="center" wrapText="1"/>
    </xf>
    <xf numFmtId="3" fontId="172" fillId="68" borderId="37">
      <protection locked="0"/>
    </xf>
    <xf numFmtId="276" fontId="173" fillId="69" borderId="37">
      <alignment horizontal="left"/>
      <protection locked="0"/>
    </xf>
    <xf numFmtId="277" fontId="173" fillId="69" borderId="37">
      <protection locked="0"/>
    </xf>
    <xf numFmtId="0" fontId="173" fillId="69" borderId="37">
      <alignment horizontal="center"/>
      <protection locked="0"/>
    </xf>
    <xf numFmtId="192" fontId="20" fillId="70" borderId="26">
      <alignment vertical="center"/>
    </xf>
    <xf numFmtId="0" fontId="50" fillId="0" borderId="0"/>
    <xf numFmtId="278" fontId="174" fillId="0" borderId="0">
      <alignment horizontal="center"/>
    </xf>
    <xf numFmtId="279" fontId="175" fillId="0" borderId="0">
      <alignment horizontal="center"/>
    </xf>
    <xf numFmtId="280" fontId="25" fillId="0" borderId="0" applyFill="0">
      <alignment horizontal="center"/>
    </xf>
    <xf numFmtId="279" fontId="98" fillId="0" borderId="0" applyFont="0" applyAlignment="0">
      <alignment horizontal="center"/>
    </xf>
    <xf numFmtId="0" fontId="105" fillId="0" borderId="0"/>
    <xf numFmtId="10" fontId="163" fillId="66" borderId="21" applyNumberFormat="0" applyAlignment="0">
      <alignment horizontal="center"/>
    </xf>
    <xf numFmtId="0" fontId="154" fillId="0" borderId="0"/>
    <xf numFmtId="0" fontId="154" fillId="0" borderId="0"/>
    <xf numFmtId="40" fontId="46" fillId="0" borderId="51">
      <protection locked="0"/>
    </xf>
    <xf numFmtId="40" fontId="71" fillId="71" borderId="52"/>
    <xf numFmtId="40" fontId="91" fillId="0" borderId="52">
      <protection locked="0"/>
    </xf>
    <xf numFmtId="38" fontId="25" fillId="0" borderId="53">
      <protection locked="0"/>
    </xf>
    <xf numFmtId="38" fontId="176" fillId="0" borderId="0"/>
    <xf numFmtId="38" fontId="177" fillId="0" borderId="0"/>
    <xf numFmtId="38" fontId="178" fillId="0" borderId="0"/>
    <xf numFmtId="38" fontId="179" fillId="0" borderId="0"/>
    <xf numFmtId="0" fontId="180" fillId="0" borderId="0"/>
    <xf numFmtId="0" fontId="180" fillId="0" borderId="0"/>
    <xf numFmtId="0" fontId="181" fillId="67" borderId="37"/>
    <xf numFmtId="198" fontId="182" fillId="72" borderId="54" applyBorder="0" applyAlignment="0">
      <alignment horizontal="left" indent="1"/>
    </xf>
    <xf numFmtId="199" fontId="46" fillId="0" borderId="0" applyFill="0" applyBorder="0" applyAlignment="0" applyProtection="0"/>
    <xf numFmtId="208" fontId="26" fillId="0" borderId="0" applyFill="0" applyBorder="0" applyAlignment="0"/>
    <xf numFmtId="182" fontId="26" fillId="0" borderId="0" applyFill="0" applyBorder="0" applyAlignment="0"/>
    <xf numFmtId="208" fontId="26" fillId="0" borderId="0" applyFill="0" applyBorder="0" applyAlignment="0"/>
    <xf numFmtId="209" fontId="26" fillId="0" borderId="0" applyFill="0" applyBorder="0" applyAlignment="0"/>
    <xf numFmtId="182" fontId="26" fillId="0" borderId="0" applyFill="0" applyBorder="0" applyAlignment="0"/>
    <xf numFmtId="1" fontId="52" fillId="73" borderId="0"/>
    <xf numFmtId="201" fontId="75" fillId="0" borderId="0"/>
    <xf numFmtId="0" fontId="26" fillId="0" borderId="0"/>
    <xf numFmtId="168" fontId="183" fillId="0" borderId="0"/>
    <xf numFmtId="168" fontId="94" fillId="64" borderId="26">
      <alignment horizontal="right" indent="2"/>
    </xf>
    <xf numFmtId="0" fontId="20" fillId="0" borderId="0">
      <alignment horizontal="center"/>
    </xf>
    <xf numFmtId="281" fontId="46" fillId="0" borderId="0">
      <alignment horizontal="center"/>
    </xf>
    <xf numFmtId="281" fontId="184" fillId="0" borderId="0">
      <alignment horizontal="center"/>
    </xf>
    <xf numFmtId="40" fontId="20" fillId="0" borderId="55"/>
    <xf numFmtId="282" fontId="185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83" fontId="20" fillId="0" borderId="0" applyFont="0" applyFill="0" applyBorder="0" applyAlignment="0" applyProtection="0"/>
    <xf numFmtId="284" fontId="160" fillId="0" borderId="0"/>
    <xf numFmtId="285" fontId="186" fillId="0" borderId="26">
      <alignment horizontal="right"/>
      <protection locked="0"/>
    </xf>
    <xf numFmtId="0" fontId="187" fillId="0" borderId="38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86" fontId="20" fillId="0" borderId="0" applyFont="0" applyFill="0" applyBorder="0" applyAlignment="0" applyProtection="0"/>
    <xf numFmtId="287" fontId="188" fillId="0" borderId="0" applyFont="0" applyFill="0" applyBorder="0" applyAlignment="0" applyProtection="0"/>
    <xf numFmtId="17" fontId="123" fillId="0" borderId="0">
      <protection locked="0"/>
    </xf>
    <xf numFmtId="288" fontId="91" fillId="0" borderId="0" applyFont="0" applyFill="0" applyBorder="0" applyAlignment="0" applyProtection="0"/>
    <xf numFmtId="289" fontId="103" fillId="0" borderId="0" applyFont="0" applyFill="0" applyBorder="0" applyProtection="0">
      <alignment horizontal="right"/>
    </xf>
    <xf numFmtId="290" fontId="103" fillId="0" borderId="0" applyFont="0" applyFill="0" applyBorder="0" applyProtection="0">
      <alignment horizontal="right"/>
    </xf>
    <xf numFmtId="291" fontId="103" fillId="0" borderId="0" applyFont="0" applyFill="0" applyBorder="0" applyProtection="0">
      <alignment horizontal="right"/>
    </xf>
    <xf numFmtId="292" fontId="103" fillId="0" borderId="0" applyFont="0" applyFill="0" applyBorder="0" applyProtection="0">
      <alignment horizontal="right"/>
    </xf>
    <xf numFmtId="293" fontId="75" fillId="0" borderId="0" applyFill="0" applyBorder="0" applyProtection="0">
      <alignment horizontal="right"/>
    </xf>
    <xf numFmtId="294" fontId="75" fillId="0" borderId="0" applyFill="0" applyBorder="0" applyProtection="0">
      <alignment horizontal="right"/>
    </xf>
    <xf numFmtId="295" fontId="111" fillId="0" borderId="0" applyFont="0" applyFill="0" applyBorder="0" applyProtection="0"/>
    <xf numFmtId="168" fontId="189" fillId="0" borderId="0">
      <alignment vertical="center"/>
    </xf>
    <xf numFmtId="0" fontId="190" fillId="47" borderId="0"/>
    <xf numFmtId="0" fontId="191" fillId="46" borderId="0"/>
    <xf numFmtId="0" fontId="192" fillId="0" borderId="0"/>
    <xf numFmtId="37" fontId="20" fillId="21" borderId="42" applyFill="0" applyBorder="0" applyAlignment="0">
      <alignment wrapText="1"/>
    </xf>
    <xf numFmtId="0" fontId="19" fillId="20" borderId="26" applyFont="0" applyBorder="0" applyAlignment="0">
      <alignment horizontal="center" vertical="center"/>
    </xf>
    <xf numFmtId="1" fontId="193" fillId="0" borderId="0" applyProtection="0"/>
    <xf numFmtId="37" fontId="75" fillId="0" borderId="0">
      <alignment vertical="center"/>
    </xf>
    <xf numFmtId="0" fontId="194" fillId="0" borderId="0"/>
    <xf numFmtId="0" fontId="56" fillId="0" borderId="42"/>
    <xf numFmtId="169" fontId="195" fillId="0" borderId="0">
      <alignment vertical="center"/>
    </xf>
    <xf numFmtId="0" fontId="196" fillId="0" borderId="0"/>
    <xf numFmtId="296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97" fillId="0" borderId="0"/>
    <xf numFmtId="184" fontId="198" fillId="0" borderId="0" applyFill="0" applyBorder="0" applyAlignment="0"/>
    <xf numFmtId="0" fontId="197" fillId="0" borderId="0"/>
    <xf numFmtId="0" fontId="197" fillId="0" borderId="0"/>
    <xf numFmtId="0" fontId="96" fillId="0" borderId="0"/>
    <xf numFmtId="0" fontId="16" fillId="0" borderId="0"/>
    <xf numFmtId="0" fontId="25" fillId="0" borderId="0"/>
    <xf numFmtId="0" fontId="20" fillId="0" borderId="0"/>
    <xf numFmtId="0" fontId="96" fillId="0" borderId="0"/>
    <xf numFmtId="0" fontId="197" fillId="0" borderId="0"/>
    <xf numFmtId="0" fontId="20" fillId="0" borderId="0" applyNumberFormat="0"/>
    <xf numFmtId="0" fontId="197" fillId="0" borderId="0"/>
    <xf numFmtId="0" fontId="197" fillId="0" borderId="0"/>
    <xf numFmtId="297" fontId="199" fillId="0" borderId="0"/>
    <xf numFmtId="0" fontId="1" fillId="0" borderId="0"/>
    <xf numFmtId="184" fontId="97" fillId="0" borderId="0" applyNumberFormat="0" applyFill="0" applyBorder="0" applyAlignment="0" applyProtection="0"/>
    <xf numFmtId="0" fontId="200" fillId="0" borderId="0">
      <alignment horizontal="right"/>
    </xf>
    <xf numFmtId="0" fontId="194" fillId="0" borderId="0"/>
    <xf numFmtId="182" fontId="74" fillId="0" borderId="0"/>
    <xf numFmtId="0" fontId="62" fillId="0" borderId="0"/>
    <xf numFmtId="1" fontId="40" fillId="0" borderId="0"/>
    <xf numFmtId="0" fontId="36" fillId="0" borderId="0"/>
    <xf numFmtId="0" fontId="201" fillId="0" borderId="0"/>
    <xf numFmtId="3" fontId="116" fillId="1" borderId="0">
      <alignment vertical="center"/>
    </xf>
    <xf numFmtId="0" fontId="30" fillId="0" borderId="0"/>
    <xf numFmtId="0" fontId="20" fillId="74" borderId="56" applyNumberFormat="0" applyFont="0" applyAlignment="0" applyProtection="0"/>
    <xf numFmtId="0" fontId="57" fillId="7" borderId="16" applyNumberFormat="0" applyFont="0" applyAlignment="0" applyProtection="0"/>
    <xf numFmtId="0" fontId="57" fillId="7" borderId="16" applyNumberFormat="0" applyFont="0" applyAlignment="0" applyProtection="0"/>
    <xf numFmtId="0" fontId="202" fillId="0" borderId="14"/>
    <xf numFmtId="298" fontId="75" fillId="0" borderId="0" applyBorder="0" applyProtection="0">
      <alignment horizontal="right"/>
    </xf>
    <xf numFmtId="298" fontId="165" fillId="75" borderId="0" applyBorder="0" applyProtection="0">
      <alignment horizontal="right"/>
    </xf>
    <xf numFmtId="298" fontId="68" fillId="0" borderId="41" applyBorder="0"/>
    <xf numFmtId="298" fontId="203" fillId="0" borderId="0" applyBorder="0" applyProtection="0">
      <alignment horizontal="right"/>
    </xf>
    <xf numFmtId="299" fontId="203" fillId="0" borderId="0" applyBorder="0" applyProtection="0">
      <alignment horizontal="right"/>
    </xf>
    <xf numFmtId="299" fontId="204" fillId="75" borderId="0" applyProtection="0">
      <alignment horizontal="right"/>
    </xf>
    <xf numFmtId="37" fontId="189" fillId="0" borderId="0" applyFill="0" applyBorder="0" applyProtection="0">
      <alignment horizontal="right"/>
    </xf>
    <xf numFmtId="300" fontId="118" fillId="0" borderId="0" applyFont="0" applyFill="0" applyBorder="0" applyAlignment="0" applyProtection="0"/>
    <xf numFmtId="301" fontId="205" fillId="0" borderId="26" applyBorder="0">
      <alignment horizontal="center"/>
    </xf>
    <xf numFmtId="302" fontId="206" fillId="0" borderId="26" applyBorder="0">
      <alignment horizontal="center"/>
    </xf>
    <xf numFmtId="269" fontId="75" fillId="0" borderId="0" applyFill="0" applyBorder="0" applyProtection="0"/>
    <xf numFmtId="270" fontId="75" fillId="0" borderId="0" applyFill="0" applyBorder="0" applyProtection="0"/>
    <xf numFmtId="271" fontId="75" fillId="0" borderId="0" applyFill="0" applyBorder="0" applyProtection="0"/>
    <xf numFmtId="303" fontId="20" fillId="23" borderId="0"/>
    <xf numFmtId="9" fontId="207" fillId="0" borderId="0" applyFont="0" applyFill="0" applyBorder="0" applyAlignment="0" applyProtection="0"/>
    <xf numFmtId="0" fontId="20" fillId="0" borderId="0"/>
    <xf numFmtId="0" fontId="20" fillId="0" borderId="0"/>
    <xf numFmtId="0" fontId="208" fillId="0" borderId="0"/>
    <xf numFmtId="247" fontId="94" fillId="0" borderId="26">
      <alignment horizontal="right" vertical="center" wrapText="1"/>
    </xf>
    <xf numFmtId="3" fontId="209" fillId="0" borderId="0" applyFill="0" applyBorder="0" applyAlignment="0"/>
    <xf numFmtId="304" fontId="210" fillId="0" borderId="0" applyFill="0" applyBorder="0">
      <alignment horizontal="left"/>
    </xf>
    <xf numFmtId="0" fontId="210" fillId="0" borderId="0" applyFill="0" applyBorder="0" applyAlignment="0">
      <alignment horizontal="right"/>
    </xf>
    <xf numFmtId="0" fontId="211" fillId="0" borderId="0"/>
    <xf numFmtId="1" fontId="212" fillId="0" borderId="0" applyProtection="0">
      <alignment horizontal="right" vertical="center"/>
    </xf>
    <xf numFmtId="0" fontId="213" fillId="20" borderId="0">
      <alignment vertical="center"/>
    </xf>
    <xf numFmtId="39" fontId="77" fillId="20" borderId="0">
      <alignment vertical="center"/>
    </xf>
    <xf numFmtId="0" fontId="214" fillId="23" borderId="0"/>
    <xf numFmtId="49" fontId="215" fillId="0" borderId="1" applyFill="0" applyProtection="0">
      <alignment vertical="center"/>
    </xf>
    <xf numFmtId="168" fontId="20" fillId="0" borderId="0" applyFill="0" applyBorder="0" applyProtection="0">
      <alignment vertical="top"/>
    </xf>
    <xf numFmtId="182" fontId="189" fillId="0" borderId="0"/>
    <xf numFmtId="0" fontId="108" fillId="0" borderId="0"/>
    <xf numFmtId="9" fontId="96" fillId="0" borderId="0" applyFont="0" applyFill="0" applyBorder="0" applyAlignment="0" applyProtection="0"/>
    <xf numFmtId="209" fontId="216" fillId="0" borderId="10" applyFont="0" applyFill="0" applyBorder="0" applyAlignment="0" applyProtection="0">
      <alignment horizontal="right"/>
    </xf>
    <xf numFmtId="305" fontId="20" fillId="0" borderId="0" applyFont="0" applyFill="0" applyBorder="0" applyAlignment="0" applyProtection="0"/>
    <xf numFmtId="306" fontId="56" fillId="0" borderId="0" applyFont="0" applyFill="0" applyBorder="0" applyAlignment="0" applyProtection="0"/>
    <xf numFmtId="207" fontId="93" fillId="0" borderId="0" applyFont="0" applyFill="0" applyBorder="0" applyAlignment="0" applyProtection="0"/>
    <xf numFmtId="307" fontId="93" fillId="0" borderId="0" applyFont="0" applyFill="0" applyBorder="0" applyAlignment="0" applyProtection="0"/>
    <xf numFmtId="308" fontId="103" fillId="0" borderId="0" applyFont="0" applyFill="0" applyBorder="0" applyProtection="0">
      <alignment horizontal="right"/>
    </xf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309" fontId="103" fillId="0" borderId="0" applyFont="0" applyFill="0" applyBorder="0" applyProtection="0">
      <alignment horizontal="right"/>
    </xf>
    <xf numFmtId="310" fontId="217" fillId="0" borderId="0" applyFont="0" applyFill="0" applyBorder="0" applyAlignment="0" applyProtection="0"/>
    <xf numFmtId="311" fontId="75" fillId="0" borderId="0" applyBorder="0" applyProtection="0">
      <alignment horizontal="right"/>
    </xf>
    <xf numFmtId="311" fontId="165" fillId="75" borderId="0" applyProtection="0">
      <alignment horizontal="right"/>
    </xf>
    <xf numFmtId="311" fontId="203" fillId="0" borderId="0" applyFont="0" applyBorder="0" applyProtection="0">
      <alignment horizontal="right"/>
    </xf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305" fontId="199" fillId="0" borderId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312" fontId="82" fillId="0" borderId="0" applyBorder="0"/>
    <xf numFmtId="168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313" fontId="75" fillId="0" borderId="0" applyFill="0" applyBorder="0" applyProtection="0"/>
    <xf numFmtId="312" fontId="75" fillId="0" borderId="0" applyFill="0" applyBorder="0" applyProtection="0"/>
    <xf numFmtId="314" fontId="75" fillId="0" borderId="0" applyFill="0" applyBorder="0" applyProtection="0"/>
    <xf numFmtId="315" fontId="75" fillId="0" borderId="0" applyFill="0" applyBorder="0" applyProtection="0"/>
    <xf numFmtId="316" fontId="91" fillId="0" borderId="0" applyFont="0" applyFill="0" applyBorder="0" applyAlignment="0" applyProtection="0"/>
    <xf numFmtId="0" fontId="56" fillId="0" borderId="0" applyFill="0" applyBorder="0">
      <alignment horizontal="right"/>
      <protection locked="0"/>
    </xf>
    <xf numFmtId="39" fontId="75" fillId="0" borderId="0">
      <alignment vertical="center"/>
    </xf>
    <xf numFmtId="2" fontId="65" fillId="0" borderId="0" applyNumberFormat="0"/>
    <xf numFmtId="0" fontId="25" fillId="0" borderId="0">
      <protection locked="0"/>
    </xf>
    <xf numFmtId="317" fontId="26" fillId="0" borderId="0"/>
    <xf numFmtId="318" fontId="26" fillId="0" borderId="0"/>
    <xf numFmtId="0" fontId="20" fillId="0" borderId="0" applyNumberFormat="0" applyFill="0" applyBorder="0" applyAlignment="0" applyProtection="0"/>
    <xf numFmtId="182" fontId="75" fillId="0" borderId="0"/>
    <xf numFmtId="208" fontId="26" fillId="0" borderId="0" applyFill="0" applyBorder="0" applyAlignment="0"/>
    <xf numFmtId="182" fontId="26" fillId="0" borderId="0" applyFill="0" applyBorder="0" applyAlignment="0"/>
    <xf numFmtId="208" fontId="26" fillId="0" borderId="0" applyFill="0" applyBorder="0" applyAlignment="0"/>
    <xf numFmtId="209" fontId="26" fillId="0" borderId="0" applyFill="0" applyBorder="0" applyAlignment="0"/>
    <xf numFmtId="182" fontId="26" fillId="0" borderId="0" applyFill="0" applyBorder="0" applyAlignment="0"/>
    <xf numFmtId="0" fontId="20" fillId="0" borderId="0"/>
    <xf numFmtId="319" fontId="218" fillId="0" borderId="57" applyBorder="0">
      <alignment horizontal="right"/>
      <protection locked="0"/>
    </xf>
    <xf numFmtId="191" fontId="31" fillId="0" borderId="0"/>
    <xf numFmtId="0" fontId="219" fillId="0" borderId="0" applyNumberFormat="0" applyFont="0" applyFill="0" applyBorder="0" applyAlignment="0"/>
    <xf numFmtId="320" fontId="20" fillId="0" borderId="0">
      <alignment horizontal="right"/>
    </xf>
    <xf numFmtId="321" fontId="98" fillId="0" borderId="58">
      <alignment horizontal="right"/>
    </xf>
    <xf numFmtId="321" fontId="98" fillId="0" borderId="59">
      <alignment horizontal="right"/>
      <protection locked="0"/>
    </xf>
    <xf numFmtId="0" fontId="220" fillId="0" borderId="0">
      <alignment horizontal="left"/>
    </xf>
    <xf numFmtId="0" fontId="220" fillId="0" borderId="0">
      <alignment horizontal="right"/>
    </xf>
    <xf numFmtId="192" fontId="208" fillId="70" borderId="26">
      <alignment horizontal="center" vertical="center" wrapText="1"/>
      <protection locked="0"/>
    </xf>
    <xf numFmtId="0" fontId="20" fillId="0" borderId="0">
      <alignment vertical="center"/>
    </xf>
    <xf numFmtId="322" fontId="72" fillId="0" borderId="0" applyFont="0" applyFill="0" applyBorder="0" applyAlignment="0" applyProtection="0">
      <alignment horizontal="right"/>
    </xf>
    <xf numFmtId="323" fontId="56" fillId="0" borderId="0">
      <alignment horizontal="right"/>
      <protection locked="0"/>
    </xf>
    <xf numFmtId="39" fontId="221" fillId="76" borderId="0" applyNumberFormat="0" applyBorder="0" applyAlignment="0" applyProtection="0"/>
    <xf numFmtId="184" fontId="222" fillId="0" borderId="0" applyNumberFormat="0" applyFill="0" applyBorder="0" applyAlignment="0" applyProtection="0">
      <alignment horizontal="left"/>
    </xf>
    <xf numFmtId="0" fontId="108" fillId="0" borderId="0"/>
    <xf numFmtId="0" fontId="20" fillId="0" borderId="0" applyNumberFormat="0" applyFill="0" applyBorder="0" applyAlignment="0" applyProtection="0"/>
    <xf numFmtId="0" fontId="223" fillId="66" borderId="0">
      <alignment horizontal="left"/>
    </xf>
    <xf numFmtId="37" fontId="20" fillId="0" borderId="0"/>
    <xf numFmtId="3" fontId="22" fillId="0" borderId="0" applyFont="0" applyFill="0" applyBorder="0" applyAlignment="0"/>
    <xf numFmtId="324" fontId="96" fillId="0" borderId="26" applyNumberFormat="0">
      <alignment horizontal="center" vertical="top" wrapText="1"/>
    </xf>
    <xf numFmtId="202" fontId="224" fillId="77" borderId="0">
      <alignment horizontal="centerContinuous" wrapText="1"/>
    </xf>
    <xf numFmtId="168" fontId="225" fillId="0" borderId="0">
      <alignment horizontal="right"/>
    </xf>
    <xf numFmtId="0" fontId="92" fillId="65" borderId="0">
      <alignment horizontal="left" vertical="top"/>
    </xf>
    <xf numFmtId="0" fontId="92" fillId="65" borderId="0">
      <alignment horizontal="right" vertical="top"/>
    </xf>
    <xf numFmtId="4" fontId="78" fillId="58" borderId="60" applyNumberFormat="0" applyProtection="0">
      <alignment vertical="center"/>
    </xf>
    <xf numFmtId="4" fontId="226" fillId="64" borderId="60" applyNumberFormat="0" applyProtection="0">
      <alignment vertical="center"/>
    </xf>
    <xf numFmtId="4" fontId="78" fillId="64" borderId="60" applyNumberFormat="0" applyProtection="0">
      <alignment horizontal="left" vertical="center" indent="1"/>
    </xf>
    <xf numFmtId="0" fontId="78" fillId="64" borderId="60" applyNumberFormat="0" applyProtection="0">
      <alignment horizontal="left" vertical="top" indent="1"/>
    </xf>
    <xf numFmtId="4" fontId="78" fillId="75" borderId="0" applyNumberFormat="0" applyProtection="0">
      <alignment horizontal="left" vertical="center" indent="1"/>
    </xf>
    <xf numFmtId="4" fontId="92" fillId="29" borderId="60" applyNumberFormat="0" applyProtection="0">
      <alignment horizontal="right" vertical="center"/>
    </xf>
    <xf numFmtId="4" fontId="92" fillId="35" borderId="60" applyNumberFormat="0" applyProtection="0">
      <alignment horizontal="right" vertical="center"/>
    </xf>
    <xf numFmtId="4" fontId="92" fillId="78" borderId="60" applyNumberFormat="0" applyProtection="0">
      <alignment horizontal="right" vertical="center"/>
    </xf>
    <xf numFmtId="4" fontId="92" fillId="37" borderId="60" applyNumberFormat="0" applyProtection="0">
      <alignment horizontal="right" vertical="center"/>
    </xf>
    <xf numFmtId="4" fontId="92" fillId="41" borderId="60" applyNumberFormat="0" applyProtection="0">
      <alignment horizontal="right" vertical="center"/>
    </xf>
    <xf numFmtId="4" fontId="92" fillId="79" borderId="60" applyNumberFormat="0" applyProtection="0">
      <alignment horizontal="right" vertical="center"/>
    </xf>
    <xf numFmtId="4" fontId="92" fillId="80" borderId="60" applyNumberFormat="0" applyProtection="0">
      <alignment horizontal="right" vertical="center"/>
    </xf>
    <xf numFmtId="4" fontId="92" fillId="81" borderId="60" applyNumberFormat="0" applyProtection="0">
      <alignment horizontal="right" vertical="center"/>
    </xf>
    <xf numFmtId="4" fontId="92" fillId="36" borderId="60" applyNumberFormat="0" applyProtection="0">
      <alignment horizontal="right" vertical="center"/>
    </xf>
    <xf numFmtId="4" fontId="78" fillId="82" borderId="61" applyNumberFormat="0" applyProtection="0">
      <alignment horizontal="left" vertical="center" indent="1"/>
    </xf>
    <xf numFmtId="4" fontId="92" fillId="83" borderId="0" applyNumberFormat="0" applyProtection="0">
      <alignment horizontal="left" vertical="center" indent="1"/>
    </xf>
    <xf numFmtId="4" fontId="227" fillId="61" borderId="0" applyNumberFormat="0" applyProtection="0">
      <alignment horizontal="left" vertical="center" indent="1"/>
    </xf>
    <xf numFmtId="4" fontId="92" fillId="84" borderId="60" applyNumberFormat="0" applyProtection="0">
      <alignment horizontal="right" vertical="center"/>
    </xf>
    <xf numFmtId="4" fontId="31" fillId="83" borderId="0" applyNumberFormat="0" applyProtection="0">
      <alignment horizontal="left" vertical="center" indent="1"/>
    </xf>
    <xf numFmtId="4" fontId="31" fillId="75" borderId="0" applyNumberFormat="0" applyProtection="0">
      <alignment horizontal="left" vertical="center" indent="1"/>
    </xf>
    <xf numFmtId="0" fontId="20" fillId="61" borderId="60" applyNumberFormat="0" applyProtection="0">
      <alignment horizontal="left" vertical="center" indent="1"/>
    </xf>
    <xf numFmtId="0" fontId="20" fillId="61" borderId="60" applyNumberFormat="0" applyProtection="0">
      <alignment horizontal="left" vertical="top" indent="1"/>
    </xf>
    <xf numFmtId="0" fontId="20" fillId="75" borderId="60" applyNumberFormat="0" applyProtection="0">
      <alignment horizontal="left" vertical="center" indent="1"/>
    </xf>
    <xf numFmtId="0" fontId="20" fillId="75" borderId="60" applyNumberFormat="0" applyProtection="0">
      <alignment horizontal="left" vertical="top" indent="1"/>
    </xf>
    <xf numFmtId="0" fontId="20" fillId="49" borderId="60" applyNumberFormat="0" applyProtection="0">
      <alignment horizontal="left" vertical="center" indent="1"/>
    </xf>
    <xf numFmtId="0" fontId="20" fillId="49" borderId="60" applyNumberFormat="0" applyProtection="0">
      <alignment horizontal="left" vertical="top" indent="1"/>
    </xf>
    <xf numFmtId="0" fontId="20" fillId="85" borderId="60" applyNumberFormat="0" applyProtection="0">
      <alignment horizontal="left" vertical="center" indent="1"/>
    </xf>
    <xf numFmtId="0" fontId="20" fillId="85" borderId="60" applyNumberFormat="0" applyProtection="0">
      <alignment horizontal="left" vertical="top" indent="1"/>
    </xf>
    <xf numFmtId="4" fontId="92" fillId="24" borderId="60" applyNumberFormat="0" applyProtection="0">
      <alignment vertical="center"/>
    </xf>
    <xf numFmtId="4" fontId="228" fillId="24" borderId="60" applyNumberFormat="0" applyProtection="0">
      <alignment vertical="center"/>
    </xf>
    <xf numFmtId="4" fontId="92" fillId="24" borderId="60" applyNumberFormat="0" applyProtection="0">
      <alignment horizontal="left" vertical="center" indent="1"/>
    </xf>
    <xf numFmtId="0" fontId="92" fillId="24" borderId="60" applyNumberFormat="0" applyProtection="0">
      <alignment horizontal="left" vertical="top" indent="1"/>
    </xf>
    <xf numFmtId="4" fontId="92" fillId="83" borderId="60" applyNumberFormat="0" applyProtection="0">
      <alignment horizontal="right" vertical="center"/>
    </xf>
    <xf numFmtId="4" fontId="228" fillId="83" borderId="60" applyNumberFormat="0" applyProtection="0">
      <alignment horizontal="right" vertical="center"/>
    </xf>
    <xf numFmtId="0" fontId="20" fillId="86" borderId="62" applyNumberFormat="0" applyProtection="0">
      <alignment horizontal="left" vertical="center" indent="1"/>
    </xf>
    <xf numFmtId="0" fontId="92" fillId="75" borderId="60" applyNumberFormat="0" applyProtection="0">
      <alignment horizontal="left" vertical="top" indent="1"/>
    </xf>
    <xf numFmtId="4" fontId="229" fillId="87" borderId="0" applyNumberFormat="0" applyProtection="0">
      <alignment horizontal="left" vertical="center" indent="1"/>
    </xf>
    <xf numFmtId="4" fontId="230" fillId="83" borderId="60" applyNumberFormat="0" applyProtection="0">
      <alignment horizontal="right" vertical="center"/>
    </xf>
    <xf numFmtId="1" fontId="231" fillId="0" borderId="0">
      <alignment horizontal="right" vertical="center"/>
    </xf>
    <xf numFmtId="0" fontId="232" fillId="0" borderId="0"/>
    <xf numFmtId="325" fontId="233" fillId="0" borderId="0" applyFill="0" applyBorder="0">
      <alignment horizontal="right"/>
      <protection hidden="1"/>
    </xf>
    <xf numFmtId="202" fontId="234" fillId="21" borderId="46" applyNumberFormat="0" applyProtection="0">
      <alignment horizontal="left" vertical="center"/>
    </xf>
    <xf numFmtId="0" fontId="235" fillId="0" borderId="0"/>
    <xf numFmtId="0" fontId="236" fillId="88" borderId="0"/>
    <xf numFmtId="0" fontId="237" fillId="89" borderId="26">
      <alignment horizontal="center" vertical="center" wrapText="1"/>
      <protection hidden="1"/>
    </xf>
    <xf numFmtId="0" fontId="238" fillId="59" borderId="0"/>
    <xf numFmtId="49" fontId="239" fillId="59" borderId="0"/>
    <xf numFmtId="49" fontId="240" fillId="59" borderId="63"/>
    <xf numFmtId="49" fontId="240" fillId="59" borderId="0"/>
    <xf numFmtId="0" fontId="238" fillId="23" borderId="63">
      <protection locked="0"/>
    </xf>
    <xf numFmtId="0" fontId="238" fillId="59" borderId="0"/>
    <xf numFmtId="0" fontId="240" fillId="66" borderId="0"/>
    <xf numFmtId="0" fontId="240" fillId="26" borderId="0"/>
    <xf numFmtId="0" fontId="240" fillId="90" borderId="0"/>
    <xf numFmtId="326" fontId="241" fillId="0" borderId="0">
      <alignment horizontal="right"/>
    </xf>
    <xf numFmtId="0" fontId="225" fillId="0" borderId="0">
      <alignment horizontal="right"/>
    </xf>
    <xf numFmtId="38" fontId="56" fillId="91" borderId="0" applyNumberFormat="0" applyFont="0" applyBorder="0" applyAlignment="0" applyProtection="0"/>
    <xf numFmtId="210" fontId="116" fillId="92" borderId="0"/>
    <xf numFmtId="327" fontId="20" fillId="42" borderId="26">
      <alignment vertical="center"/>
    </xf>
    <xf numFmtId="168" fontId="242" fillId="0" borderId="0">
      <alignment horizontal="right"/>
    </xf>
    <xf numFmtId="246" fontId="90" fillId="0" borderId="0" applyFill="0" applyBorder="0" applyAlignment="0" applyProtection="0"/>
    <xf numFmtId="0" fontId="62" fillId="0" borderId="0" applyNumberFormat="0" applyFill="0" applyBorder="0" applyAlignment="0" applyProtection="0">
      <alignment horizontal="center"/>
    </xf>
    <xf numFmtId="297" fontId="243" fillId="0" borderId="0" applyNumberFormat="0" applyFill="0" applyBorder="0" applyAlignment="0" applyProtection="0"/>
    <xf numFmtId="297" fontId="199" fillId="93" borderId="0" applyNumberFormat="0" applyFont="0" applyBorder="0" applyAlignment="0" applyProtection="0"/>
    <xf numFmtId="0" fontId="199" fillId="0" borderId="0" applyFill="0" applyBorder="0" applyProtection="0"/>
    <xf numFmtId="297" fontId="199" fillId="94" borderId="0" applyNumberFormat="0" applyFont="0" applyBorder="0" applyAlignment="0" applyProtection="0"/>
    <xf numFmtId="305" fontId="199" fillId="0" borderId="0" applyFill="0" applyBorder="0" applyAlignment="0" applyProtection="0"/>
    <xf numFmtId="297" fontId="244" fillId="0" borderId="0" applyNumberFormat="0" applyAlignment="0" applyProtection="0"/>
    <xf numFmtId="0" fontId="245" fillId="0" borderId="64" applyProtection="0">
      <alignment horizontal="right" wrapText="1"/>
    </xf>
    <xf numFmtId="0" fontId="245" fillId="0" borderId="0" applyProtection="0">
      <alignment wrapText="1"/>
    </xf>
    <xf numFmtId="297" fontId="246" fillId="0" borderId="65" applyNumberFormat="0" applyFill="0" applyAlignment="0" applyProtection="0"/>
    <xf numFmtId="0" fontId="247" fillId="0" borderId="0" applyAlignment="0" applyProtection="0"/>
    <xf numFmtId="297" fontId="246" fillId="0" borderId="66" applyNumberFormat="0" applyFill="0" applyAlignment="0" applyProtection="0"/>
    <xf numFmtId="0" fontId="241" fillId="0" borderId="0"/>
    <xf numFmtId="168" fontId="248" fillId="0" borderId="0">
      <alignment horizontal="right"/>
    </xf>
    <xf numFmtId="328" fontId="249" fillId="0" borderId="26">
      <alignment horizontal="left" vertical="center"/>
      <protection locked="0"/>
    </xf>
    <xf numFmtId="0" fontId="56" fillId="0" borderId="0">
      <protection locked="0"/>
    </xf>
    <xf numFmtId="4" fontId="250" fillId="0" borderId="0" applyFill="0" applyBorder="0" applyAlignment="0" applyProtection="0">
      <alignment horizontal="center"/>
    </xf>
    <xf numFmtId="0" fontId="20" fillId="0" borderId="0"/>
    <xf numFmtId="0" fontId="20" fillId="0" borderId="0" applyAlignment="0">
      <alignment horizontal="centerContinuous"/>
    </xf>
    <xf numFmtId="0" fontId="251" fillId="0" borderId="0"/>
    <xf numFmtId="326" fontId="241" fillId="0" borderId="0">
      <alignment horizontal="right"/>
    </xf>
    <xf numFmtId="0" fontId="220" fillId="0" borderId="0"/>
    <xf numFmtId="0" fontId="173" fillId="0" borderId="0"/>
    <xf numFmtId="184" fontId="91" fillId="21" borderId="0" applyNumberFormat="0" applyFont="0" applyBorder="0" applyAlignment="0">
      <protection hidden="1"/>
    </xf>
    <xf numFmtId="0" fontId="20" fillId="0" borderId="0"/>
    <xf numFmtId="0" fontId="20" fillId="0" borderId="0"/>
    <xf numFmtId="0" fontId="98" fillId="95" borderId="67" applyNumberFormat="0" applyProtection="0">
      <alignment horizontal="center" wrapText="1"/>
    </xf>
    <xf numFmtId="0" fontId="98" fillId="95" borderId="67" applyNumberFormat="0" applyProtection="0">
      <alignment horizontal="center" wrapText="1"/>
    </xf>
    <xf numFmtId="0" fontId="98" fillId="95" borderId="67" applyNumberFormat="0" applyProtection="0">
      <alignment horizontal="center" wrapText="1"/>
    </xf>
    <xf numFmtId="0" fontId="98" fillId="95" borderId="67" applyNumberFormat="0" applyProtection="0">
      <alignment horizontal="center" wrapText="1"/>
    </xf>
    <xf numFmtId="0" fontId="98" fillId="95" borderId="67" applyNumberFormat="0" applyProtection="0">
      <alignment horizontal="center" wrapText="1"/>
    </xf>
    <xf numFmtId="0" fontId="98" fillId="95" borderId="67" applyNumberFormat="0" applyProtection="0">
      <alignment horizontal="center" wrapText="1"/>
    </xf>
    <xf numFmtId="0" fontId="98" fillId="95" borderId="67" applyNumberFormat="0" applyProtection="0">
      <alignment horizontal="center" wrapText="1"/>
    </xf>
    <xf numFmtId="0" fontId="98" fillId="95" borderId="67" applyNumberFormat="0" applyProtection="0">
      <alignment horizontal="center" wrapText="1"/>
    </xf>
    <xf numFmtId="0" fontId="98" fillId="95" borderId="67" applyNumberFormat="0" applyProtection="0">
      <alignment horizontal="center" wrapText="1"/>
    </xf>
    <xf numFmtId="0" fontId="98" fillId="95" borderId="67" applyNumberFormat="0" applyProtection="0">
      <alignment horizontal="center" wrapText="1"/>
    </xf>
    <xf numFmtId="0" fontId="98" fillId="95" borderId="67" applyNumberFormat="0" applyProtection="0">
      <alignment horizontal="center" wrapText="1"/>
    </xf>
    <xf numFmtId="0" fontId="98" fillId="95" borderId="67" applyNumberFormat="0" applyProtection="0">
      <alignment horizontal="center" wrapText="1"/>
    </xf>
    <xf numFmtId="0" fontId="98" fillId="95" borderId="67" applyNumberFormat="0" applyProtection="0">
      <alignment horizontal="center" wrapText="1"/>
    </xf>
    <xf numFmtId="0" fontId="98" fillId="95" borderId="67" applyNumberFormat="0" applyProtection="0">
      <alignment horizontal="center" wrapText="1"/>
    </xf>
    <xf numFmtId="0" fontId="98" fillId="95" borderId="67" applyNumberFormat="0" applyProtection="0">
      <alignment horizontal="center" wrapText="1"/>
    </xf>
    <xf numFmtId="0" fontId="98" fillId="95" borderId="67" applyNumberFormat="0" applyProtection="0">
      <alignment horizontal="center" wrapText="1"/>
    </xf>
    <xf numFmtId="0" fontId="98" fillId="95" borderId="67" applyNumberFormat="0" applyProtection="0">
      <alignment horizontal="center" wrapText="1"/>
    </xf>
    <xf numFmtId="0" fontId="98" fillId="95" borderId="67" applyNumberFormat="0" applyProtection="0">
      <alignment horizontal="center" wrapText="1"/>
    </xf>
    <xf numFmtId="0" fontId="98" fillId="95" borderId="67" applyNumberFormat="0" applyProtection="0">
      <alignment horizontal="center" wrapText="1"/>
    </xf>
    <xf numFmtId="0" fontId="98" fillId="95" borderId="67" applyNumberFormat="0" applyProtection="0">
      <alignment horizontal="center" wrapText="1"/>
    </xf>
    <xf numFmtId="0" fontId="98" fillId="95" borderId="67" applyNumberFormat="0" applyProtection="0">
      <alignment horizontal="center" wrapText="1"/>
    </xf>
    <xf numFmtId="0" fontId="98" fillId="95" borderId="67" applyNumberFormat="0" applyProtection="0">
      <alignment horizontal="center" wrapText="1"/>
    </xf>
    <xf numFmtId="0" fontId="98" fillId="95" borderId="67" applyNumberFormat="0" applyProtection="0">
      <alignment horizontal="center" wrapText="1"/>
    </xf>
    <xf numFmtId="0" fontId="98" fillId="95" borderId="67" applyNumberFormat="0" applyProtection="0">
      <alignment horizontal="center" wrapText="1"/>
    </xf>
    <xf numFmtId="0" fontId="98" fillId="95" borderId="67" applyNumberFormat="0" applyProtection="0">
      <alignment horizontal="center" wrapText="1"/>
    </xf>
    <xf numFmtId="0" fontId="98" fillId="95" borderId="67" applyNumberFormat="0" applyProtection="0">
      <alignment horizontal="center" wrapText="1"/>
    </xf>
    <xf numFmtId="0" fontId="98" fillId="95" borderId="67" applyNumberFormat="0" applyProtection="0">
      <alignment horizontal="center" wrapText="1"/>
    </xf>
    <xf numFmtId="0" fontId="98" fillId="95" borderId="67" applyNumberFormat="0" applyProtection="0">
      <alignment horizontal="center" wrapText="1"/>
    </xf>
    <xf numFmtId="0" fontId="98" fillId="95" borderId="67" applyNumberFormat="0" applyProtection="0">
      <alignment horizontal="center" wrapText="1"/>
    </xf>
    <xf numFmtId="0" fontId="98" fillId="95" borderId="67" applyNumberFormat="0" applyProtection="0">
      <alignment horizontal="center" wrapText="1"/>
    </xf>
    <xf numFmtId="0" fontId="98" fillId="95" borderId="67" applyNumberFormat="0" applyProtection="0">
      <alignment horizontal="center" wrapText="1"/>
    </xf>
    <xf numFmtId="0" fontId="98" fillId="95" borderId="67" applyNumberFormat="0" applyProtection="0">
      <alignment horizontal="center" wrapText="1"/>
    </xf>
    <xf numFmtId="0" fontId="98" fillId="95" borderId="67" applyNumberFormat="0" applyProtection="0">
      <alignment horizontal="center" wrapText="1"/>
    </xf>
    <xf numFmtId="0" fontId="98" fillId="95" borderId="67" applyNumberFormat="0" applyProtection="0">
      <alignment horizontal="center" wrapText="1"/>
    </xf>
    <xf numFmtId="0" fontId="98" fillId="95" borderId="67" applyNumberFormat="0" applyProtection="0">
      <alignment horizontal="center" wrapText="1"/>
    </xf>
    <xf numFmtId="0" fontId="98" fillId="95" borderId="67" applyNumberFormat="0" applyProtection="0">
      <alignment horizontal="center" wrapText="1"/>
    </xf>
    <xf numFmtId="0" fontId="98" fillId="95" borderId="67" applyNumberFormat="0" applyProtection="0">
      <alignment horizontal="center" wrapText="1"/>
    </xf>
    <xf numFmtId="0" fontId="98" fillId="95" borderId="67" applyNumberFormat="0" applyProtection="0">
      <alignment horizontal="center" wrapText="1"/>
    </xf>
    <xf numFmtId="0" fontId="98" fillId="95" borderId="67" applyNumberFormat="0" applyProtection="0">
      <alignment horizontal="center" wrapText="1"/>
    </xf>
    <xf numFmtId="0" fontId="98" fillId="95" borderId="67" applyNumberFormat="0" applyProtection="0">
      <alignment horizontal="center" wrapText="1"/>
    </xf>
    <xf numFmtId="0" fontId="98" fillId="95" borderId="67" applyNumberFormat="0" applyProtection="0">
      <alignment horizontal="center" wrapText="1"/>
    </xf>
    <xf numFmtId="0" fontId="98" fillId="95" borderId="67" applyNumberFormat="0" applyProtection="0">
      <alignment horizontal="center" wrapText="1"/>
    </xf>
    <xf numFmtId="0" fontId="98" fillId="95" borderId="67" applyNumberFormat="0" applyProtection="0">
      <alignment horizontal="center" wrapText="1"/>
    </xf>
    <xf numFmtId="0" fontId="98" fillId="95" borderId="67" applyNumberFormat="0" applyProtection="0">
      <alignment horizontal="center" wrapText="1"/>
    </xf>
    <xf numFmtId="0" fontId="98" fillId="95" borderId="67" applyNumberFormat="0" applyProtection="0">
      <alignment horizontal="center" wrapText="1"/>
    </xf>
    <xf numFmtId="0" fontId="98" fillId="95" borderId="67" applyNumberFormat="0" applyProtection="0">
      <alignment horizontal="center" wrapText="1"/>
    </xf>
    <xf numFmtId="0" fontId="98" fillId="95" borderId="67" applyNumberFormat="0" applyProtection="0">
      <alignment horizontal="center" wrapText="1"/>
    </xf>
    <xf numFmtId="0" fontId="98" fillId="95" borderId="67" applyNumberFormat="0" applyProtection="0">
      <alignment horizontal="center" wrapText="1"/>
    </xf>
    <xf numFmtId="0" fontId="98" fillId="95" borderId="67" applyNumberFormat="0" applyProtection="0">
      <alignment horizontal="center" wrapText="1"/>
    </xf>
    <xf numFmtId="0" fontId="98" fillId="95" borderId="67" applyNumberFormat="0" applyProtection="0">
      <alignment horizontal="center" wrapText="1"/>
    </xf>
    <xf numFmtId="0" fontId="98" fillId="95" borderId="67" applyNumberFormat="0" applyProtection="0">
      <alignment horizontal="center" wrapText="1"/>
    </xf>
    <xf numFmtId="0" fontId="98" fillId="95" borderId="67" applyNumberFormat="0" applyProtection="0">
      <alignment horizontal="center" wrapText="1"/>
    </xf>
    <xf numFmtId="0" fontId="98" fillId="95" borderId="67" applyNumberFormat="0" applyProtection="0">
      <alignment horizontal="center" wrapText="1"/>
    </xf>
    <xf numFmtId="0" fontId="98" fillId="95" borderId="67" applyNumberFormat="0" applyProtection="0">
      <alignment horizontal="center" wrapText="1"/>
    </xf>
    <xf numFmtId="0" fontId="98" fillId="95" borderId="67" applyNumberFormat="0" applyProtection="0">
      <alignment horizontal="center" wrapText="1"/>
    </xf>
    <xf numFmtId="0" fontId="98" fillId="95" borderId="67" applyNumberFormat="0" applyProtection="0">
      <alignment horizontal="center" wrapText="1"/>
    </xf>
    <xf numFmtId="0" fontId="98" fillId="95" borderId="67" applyNumberFormat="0" applyProtection="0">
      <alignment horizontal="center" wrapText="1"/>
    </xf>
    <xf numFmtId="0" fontId="98" fillId="95" borderId="67" applyNumberFormat="0" applyProtection="0">
      <alignment horizontal="center" wrapText="1"/>
    </xf>
    <xf numFmtId="0" fontId="98" fillId="95" borderId="67" applyNumberFormat="0" applyProtection="0">
      <alignment horizontal="center" wrapText="1"/>
    </xf>
    <xf numFmtId="0" fontId="98" fillId="95" borderId="67" applyNumberFormat="0" applyProtection="0">
      <alignment horizontal="center" wrapText="1"/>
    </xf>
    <xf numFmtId="0" fontId="98" fillId="95" borderId="67" applyNumberFormat="0" applyProtection="0">
      <alignment horizontal="center" wrapText="1"/>
    </xf>
    <xf numFmtId="0" fontId="98" fillId="95" borderId="67" applyNumberFormat="0" applyProtection="0">
      <alignment horizontal="center" wrapText="1"/>
    </xf>
    <xf numFmtId="0" fontId="98" fillId="95" borderId="67" applyNumberFormat="0" applyProtection="0">
      <alignment horizontal="center" wrapText="1"/>
    </xf>
    <xf numFmtId="0" fontId="98" fillId="95" borderId="67" applyNumberFormat="0" applyProtection="0">
      <alignment horizontal="center" wrapText="1"/>
    </xf>
    <xf numFmtId="0" fontId="98" fillId="95" borderId="67" applyNumberFormat="0" applyProtection="0">
      <alignment horizontal="center" wrapText="1"/>
    </xf>
    <xf numFmtId="0" fontId="98" fillId="95" borderId="67" applyNumberFormat="0" applyProtection="0">
      <alignment horizontal="center" wrapText="1"/>
    </xf>
    <xf numFmtId="0" fontId="98" fillId="95" borderId="67" applyNumberFormat="0" applyProtection="0">
      <alignment horizontal="center" wrapText="1"/>
    </xf>
    <xf numFmtId="0" fontId="98" fillId="95" borderId="67" applyNumberFormat="0" applyProtection="0">
      <alignment horizontal="center" wrapText="1"/>
    </xf>
    <xf numFmtId="0" fontId="98" fillId="95" borderId="67" applyNumberFormat="0" applyProtection="0">
      <alignment horizontal="center" wrapText="1"/>
    </xf>
    <xf numFmtId="0" fontId="98" fillId="95" borderId="67" applyNumberFormat="0" applyProtection="0">
      <alignment horizontal="center" wrapText="1"/>
    </xf>
    <xf numFmtId="0" fontId="98" fillId="95" borderId="67" applyNumberFormat="0" applyProtection="0">
      <alignment horizontal="center" wrapText="1"/>
    </xf>
    <xf numFmtId="0" fontId="98" fillId="95" borderId="67" applyNumberFormat="0" applyProtection="0">
      <alignment horizontal="center" wrapText="1"/>
    </xf>
    <xf numFmtId="0" fontId="98" fillId="95" borderId="67" applyNumberFormat="0" applyProtection="0">
      <alignment horizontal="center" wrapText="1"/>
    </xf>
    <xf numFmtId="0" fontId="98" fillId="95" borderId="67" applyNumberFormat="0" applyProtection="0">
      <alignment horizontal="center" wrapText="1"/>
    </xf>
    <xf numFmtId="0" fontId="98" fillId="95" borderId="67" applyNumberFormat="0" applyProtection="0">
      <alignment horizontal="center" wrapText="1"/>
    </xf>
    <xf numFmtId="0" fontId="98" fillId="95" borderId="67" applyNumberFormat="0" applyProtection="0">
      <alignment horizontal="center" wrapText="1"/>
    </xf>
    <xf numFmtId="0" fontId="98" fillId="95" borderId="67" applyNumberFormat="0" applyProtection="0">
      <alignment horizontal="center" wrapText="1"/>
    </xf>
    <xf numFmtId="0" fontId="98" fillId="95" borderId="67" applyNumberFormat="0" applyProtection="0">
      <alignment horizontal="center" wrapText="1"/>
    </xf>
    <xf numFmtId="0" fontId="98" fillId="95" borderId="67" applyNumberFormat="0" applyProtection="0">
      <alignment horizontal="center" wrapText="1"/>
    </xf>
    <xf numFmtId="0" fontId="98" fillId="95" borderId="67" applyNumberFormat="0" applyProtection="0">
      <alignment horizontal="center" wrapText="1"/>
    </xf>
    <xf numFmtId="0" fontId="98" fillId="95" borderId="67" applyNumberFormat="0" applyProtection="0">
      <alignment horizontal="center" wrapText="1"/>
    </xf>
    <xf numFmtId="0" fontId="98" fillId="95" borderId="67" applyNumberFormat="0" applyProtection="0">
      <alignment horizontal="center" wrapText="1"/>
    </xf>
    <xf numFmtId="0" fontId="98" fillId="95" borderId="67" applyNumberFormat="0" applyProtection="0">
      <alignment horizontal="center" wrapText="1"/>
    </xf>
    <xf numFmtId="0" fontId="98" fillId="95" borderId="67" applyNumberFormat="0" applyProtection="0">
      <alignment horizontal="center" wrapText="1"/>
    </xf>
    <xf numFmtId="0" fontId="98" fillId="95" borderId="67" applyNumberFormat="0" applyProtection="0">
      <alignment horizontal="center" wrapText="1"/>
    </xf>
    <xf numFmtId="0" fontId="98" fillId="95" borderId="67" applyNumberFormat="0" applyProtection="0">
      <alignment horizontal="center" wrapText="1"/>
    </xf>
    <xf numFmtId="0" fontId="98" fillId="95" borderId="68" applyNumberFormat="0" applyAlignment="0" applyProtection="0">
      <alignment wrapText="1"/>
    </xf>
    <xf numFmtId="0" fontId="98" fillId="95" borderId="68" applyNumberFormat="0" applyAlignment="0" applyProtection="0">
      <alignment wrapText="1"/>
    </xf>
    <xf numFmtId="0" fontId="98" fillId="95" borderId="68" applyNumberFormat="0" applyAlignment="0" applyProtection="0">
      <alignment wrapText="1"/>
    </xf>
    <xf numFmtId="0" fontId="98" fillId="95" borderId="68" applyNumberFormat="0" applyAlignment="0" applyProtection="0">
      <alignment wrapText="1"/>
    </xf>
    <xf numFmtId="0" fontId="98" fillId="95" borderId="68" applyNumberFormat="0" applyAlignment="0" applyProtection="0">
      <alignment wrapText="1"/>
    </xf>
    <xf numFmtId="0" fontId="98" fillId="95" borderId="68" applyNumberFormat="0" applyAlignment="0" applyProtection="0">
      <alignment wrapText="1"/>
    </xf>
    <xf numFmtId="0" fontId="98" fillId="95" borderId="68" applyNumberFormat="0" applyAlignment="0" applyProtection="0">
      <alignment wrapText="1"/>
    </xf>
    <xf numFmtId="0" fontId="98" fillId="95" borderId="68" applyNumberFormat="0" applyAlignment="0" applyProtection="0">
      <alignment wrapText="1"/>
    </xf>
    <xf numFmtId="0" fontId="98" fillId="95" borderId="68" applyNumberFormat="0" applyAlignment="0" applyProtection="0">
      <alignment wrapText="1"/>
    </xf>
    <xf numFmtId="0" fontId="98" fillId="95" borderId="68" applyNumberFormat="0" applyAlignment="0" applyProtection="0">
      <alignment wrapText="1"/>
    </xf>
    <xf numFmtId="0" fontId="98" fillId="95" borderId="68" applyNumberFormat="0" applyAlignment="0" applyProtection="0">
      <alignment wrapText="1"/>
    </xf>
    <xf numFmtId="0" fontId="98" fillId="95" borderId="68" applyNumberFormat="0" applyAlignment="0" applyProtection="0">
      <alignment wrapText="1"/>
    </xf>
    <xf numFmtId="0" fontId="98" fillId="95" borderId="68" applyNumberFormat="0" applyAlignment="0" applyProtection="0">
      <alignment wrapText="1"/>
    </xf>
    <xf numFmtId="0" fontId="98" fillId="95" borderId="68" applyNumberFormat="0" applyAlignment="0" applyProtection="0">
      <alignment wrapText="1"/>
    </xf>
    <xf numFmtId="0" fontId="98" fillId="95" borderId="68" applyNumberFormat="0" applyAlignment="0" applyProtection="0">
      <alignment wrapText="1"/>
    </xf>
    <xf numFmtId="0" fontId="98" fillId="95" borderId="68" applyNumberFormat="0" applyAlignment="0" applyProtection="0">
      <alignment wrapText="1"/>
    </xf>
    <xf numFmtId="0" fontId="98" fillId="95" borderId="68" applyNumberFormat="0" applyAlignment="0" applyProtection="0">
      <alignment wrapText="1"/>
    </xf>
    <xf numFmtId="0" fontId="98" fillId="95" borderId="68" applyNumberFormat="0" applyAlignment="0" applyProtection="0">
      <alignment wrapText="1"/>
    </xf>
    <xf numFmtId="0" fontId="98" fillId="95" borderId="68" applyNumberFormat="0" applyAlignment="0" applyProtection="0">
      <alignment wrapText="1"/>
    </xf>
    <xf numFmtId="0" fontId="98" fillId="95" borderId="68" applyNumberFormat="0" applyAlignment="0" applyProtection="0">
      <alignment wrapText="1"/>
    </xf>
    <xf numFmtId="0" fontId="98" fillId="95" borderId="68" applyNumberFormat="0" applyAlignment="0" applyProtection="0">
      <alignment wrapText="1"/>
    </xf>
    <xf numFmtId="0" fontId="98" fillId="95" borderId="68" applyNumberFormat="0" applyAlignment="0" applyProtection="0">
      <alignment wrapText="1"/>
    </xf>
    <xf numFmtId="0" fontId="98" fillId="95" borderId="68" applyNumberFormat="0" applyAlignment="0" applyProtection="0">
      <alignment wrapText="1"/>
    </xf>
    <xf numFmtId="0" fontId="98" fillId="95" borderId="68" applyNumberFormat="0" applyAlignment="0" applyProtection="0">
      <alignment wrapText="1"/>
    </xf>
    <xf numFmtId="0" fontId="98" fillId="95" borderId="68" applyNumberFormat="0" applyAlignment="0" applyProtection="0">
      <alignment wrapText="1"/>
    </xf>
    <xf numFmtId="0" fontId="98" fillId="95" borderId="68" applyNumberFormat="0" applyAlignment="0" applyProtection="0">
      <alignment wrapText="1"/>
    </xf>
    <xf numFmtId="0" fontId="98" fillId="95" borderId="68" applyNumberFormat="0" applyAlignment="0" applyProtection="0">
      <alignment wrapText="1"/>
    </xf>
    <xf numFmtId="0" fontId="98" fillId="95" borderId="68" applyNumberFormat="0" applyAlignment="0" applyProtection="0">
      <alignment wrapText="1"/>
    </xf>
    <xf numFmtId="0" fontId="98" fillId="95" borderId="68" applyNumberFormat="0" applyAlignment="0" applyProtection="0">
      <alignment wrapText="1"/>
    </xf>
    <xf numFmtId="0" fontId="98" fillId="95" borderId="68" applyNumberFormat="0" applyAlignment="0" applyProtection="0">
      <alignment wrapText="1"/>
    </xf>
    <xf numFmtId="0" fontId="98" fillId="95" borderId="68" applyNumberFormat="0" applyAlignment="0" applyProtection="0">
      <alignment wrapText="1"/>
    </xf>
    <xf numFmtId="0" fontId="98" fillId="95" borderId="68" applyNumberFormat="0" applyAlignment="0" applyProtection="0">
      <alignment wrapText="1"/>
    </xf>
    <xf numFmtId="0" fontId="98" fillId="95" borderId="68" applyNumberFormat="0" applyAlignment="0" applyProtection="0">
      <alignment wrapText="1"/>
    </xf>
    <xf numFmtId="0" fontId="98" fillId="95" borderId="68" applyNumberFormat="0" applyAlignment="0" applyProtection="0">
      <alignment wrapText="1"/>
    </xf>
    <xf numFmtId="0" fontId="98" fillId="95" borderId="68" applyNumberFormat="0" applyAlignment="0" applyProtection="0">
      <alignment wrapText="1"/>
    </xf>
    <xf numFmtId="0" fontId="98" fillId="95" borderId="68" applyNumberFormat="0" applyAlignment="0" applyProtection="0">
      <alignment wrapText="1"/>
    </xf>
    <xf numFmtId="0" fontId="98" fillId="95" borderId="68" applyNumberFormat="0" applyAlignment="0" applyProtection="0">
      <alignment wrapText="1"/>
    </xf>
    <xf numFmtId="0" fontId="98" fillId="95" borderId="68" applyNumberFormat="0" applyAlignment="0" applyProtection="0">
      <alignment wrapText="1"/>
    </xf>
    <xf numFmtId="0" fontId="98" fillId="95" borderId="68" applyNumberFormat="0" applyAlignment="0" applyProtection="0">
      <alignment wrapText="1"/>
    </xf>
    <xf numFmtId="0" fontId="98" fillId="95" borderId="68" applyNumberFormat="0" applyAlignment="0" applyProtection="0">
      <alignment wrapText="1"/>
    </xf>
    <xf numFmtId="0" fontId="98" fillId="95" borderId="68" applyNumberFormat="0" applyAlignment="0" applyProtection="0">
      <alignment wrapText="1"/>
    </xf>
    <xf numFmtId="0" fontId="98" fillId="95" borderId="68" applyNumberFormat="0" applyAlignment="0" applyProtection="0">
      <alignment wrapText="1"/>
    </xf>
    <xf numFmtId="0" fontId="98" fillId="95" borderId="68" applyNumberFormat="0" applyAlignment="0" applyProtection="0">
      <alignment wrapText="1"/>
    </xf>
    <xf numFmtId="0" fontId="98" fillId="95" borderId="68" applyNumberFormat="0" applyAlignment="0" applyProtection="0">
      <alignment wrapText="1"/>
    </xf>
    <xf numFmtId="0" fontId="98" fillId="95" borderId="68" applyNumberFormat="0" applyAlignment="0" applyProtection="0">
      <alignment wrapText="1"/>
    </xf>
    <xf numFmtId="0" fontId="98" fillId="95" borderId="68" applyNumberFormat="0" applyAlignment="0" applyProtection="0">
      <alignment wrapText="1"/>
    </xf>
    <xf numFmtId="0" fontId="98" fillId="95" borderId="68" applyNumberFormat="0" applyAlignment="0" applyProtection="0">
      <alignment wrapText="1"/>
    </xf>
    <xf numFmtId="0" fontId="98" fillId="95" borderId="68" applyNumberFormat="0" applyAlignment="0" applyProtection="0">
      <alignment wrapText="1"/>
    </xf>
    <xf numFmtId="0" fontId="98" fillId="95" borderId="68" applyNumberFormat="0" applyAlignment="0" applyProtection="0">
      <alignment wrapText="1"/>
    </xf>
    <xf numFmtId="0" fontId="98" fillId="95" borderId="68" applyNumberFormat="0" applyAlignment="0" applyProtection="0">
      <alignment wrapText="1"/>
    </xf>
    <xf numFmtId="0" fontId="98" fillId="95" borderId="68" applyNumberFormat="0" applyAlignment="0" applyProtection="0">
      <alignment wrapText="1"/>
    </xf>
    <xf numFmtId="0" fontId="98" fillId="95" borderId="68" applyNumberFormat="0" applyAlignment="0" applyProtection="0">
      <alignment wrapText="1"/>
    </xf>
    <xf numFmtId="0" fontId="98" fillId="95" borderId="68" applyNumberFormat="0" applyAlignment="0" applyProtection="0">
      <alignment wrapText="1"/>
    </xf>
    <xf numFmtId="0" fontId="98" fillId="95" borderId="68" applyNumberFormat="0" applyAlignment="0" applyProtection="0">
      <alignment wrapText="1"/>
    </xf>
    <xf numFmtId="0" fontId="98" fillId="95" borderId="68" applyNumberFormat="0" applyAlignment="0" applyProtection="0">
      <alignment wrapText="1"/>
    </xf>
    <xf numFmtId="0" fontId="98" fillId="95" borderId="68" applyNumberFormat="0" applyAlignment="0" applyProtection="0">
      <alignment wrapText="1"/>
    </xf>
    <xf numFmtId="0" fontId="98" fillId="95" borderId="68" applyNumberFormat="0" applyAlignment="0" applyProtection="0">
      <alignment wrapText="1"/>
    </xf>
    <xf numFmtId="0" fontId="98" fillId="95" borderId="68" applyNumberFormat="0" applyAlignment="0" applyProtection="0">
      <alignment wrapText="1"/>
    </xf>
    <xf numFmtId="0" fontId="98" fillId="95" borderId="68" applyNumberFormat="0" applyAlignment="0" applyProtection="0">
      <alignment wrapText="1"/>
    </xf>
    <xf numFmtId="0" fontId="98" fillId="95" borderId="68" applyNumberFormat="0" applyAlignment="0" applyProtection="0">
      <alignment wrapText="1"/>
    </xf>
    <xf numFmtId="0" fontId="98" fillId="95" borderId="68" applyNumberFormat="0" applyAlignment="0" applyProtection="0">
      <alignment wrapText="1"/>
    </xf>
    <xf numFmtId="0" fontId="98" fillId="95" borderId="68" applyNumberFormat="0" applyAlignment="0" applyProtection="0">
      <alignment wrapText="1"/>
    </xf>
    <xf numFmtId="0" fontId="98" fillId="95" borderId="68" applyNumberFormat="0" applyAlignment="0" applyProtection="0">
      <alignment wrapText="1"/>
    </xf>
    <xf numFmtId="0" fontId="98" fillId="95" borderId="68" applyNumberFormat="0" applyAlignment="0" applyProtection="0">
      <alignment wrapText="1"/>
    </xf>
    <xf numFmtId="0" fontId="98" fillId="95" borderId="68" applyNumberFormat="0" applyAlignment="0" applyProtection="0">
      <alignment wrapText="1"/>
    </xf>
    <xf numFmtId="0" fontId="98" fillId="95" borderId="68" applyNumberFormat="0" applyAlignment="0" applyProtection="0">
      <alignment wrapText="1"/>
    </xf>
    <xf numFmtId="0" fontId="98" fillId="95" borderId="68" applyNumberFormat="0" applyAlignment="0" applyProtection="0">
      <alignment wrapText="1"/>
    </xf>
    <xf numFmtId="0" fontId="98" fillId="95" borderId="68" applyNumberFormat="0" applyAlignment="0" applyProtection="0">
      <alignment wrapText="1"/>
    </xf>
    <xf numFmtId="0" fontId="98" fillId="95" borderId="68" applyNumberFormat="0" applyAlignment="0" applyProtection="0">
      <alignment wrapText="1"/>
    </xf>
    <xf numFmtId="0" fontId="98" fillId="95" borderId="68" applyNumberFormat="0" applyAlignment="0" applyProtection="0">
      <alignment wrapText="1"/>
    </xf>
    <xf numFmtId="0" fontId="98" fillId="95" borderId="68" applyNumberFormat="0" applyAlignment="0" applyProtection="0">
      <alignment wrapText="1"/>
    </xf>
    <xf numFmtId="0" fontId="98" fillId="95" borderId="68" applyNumberFormat="0" applyAlignment="0" applyProtection="0">
      <alignment wrapText="1"/>
    </xf>
    <xf numFmtId="0" fontId="98" fillId="95" borderId="68" applyNumberFormat="0" applyAlignment="0" applyProtection="0">
      <alignment wrapText="1"/>
    </xf>
    <xf numFmtId="0" fontId="98" fillId="95" borderId="68" applyNumberFormat="0" applyAlignment="0" applyProtection="0">
      <alignment wrapText="1"/>
    </xf>
    <xf numFmtId="0" fontId="98" fillId="95" borderId="68" applyNumberFormat="0" applyAlignment="0" applyProtection="0">
      <alignment wrapText="1"/>
    </xf>
    <xf numFmtId="0" fontId="98" fillId="95" borderId="68" applyNumberFormat="0" applyAlignment="0" applyProtection="0">
      <alignment wrapText="1"/>
    </xf>
    <xf numFmtId="0" fontId="98" fillId="95" borderId="68" applyNumberFormat="0" applyAlignment="0" applyProtection="0">
      <alignment wrapText="1"/>
    </xf>
    <xf numFmtId="0" fontId="98" fillId="95" borderId="68" applyNumberFormat="0" applyAlignment="0" applyProtection="0">
      <alignment wrapText="1"/>
    </xf>
    <xf numFmtId="0" fontId="98" fillId="95" borderId="68" applyNumberFormat="0" applyAlignment="0" applyProtection="0">
      <alignment wrapText="1"/>
    </xf>
    <xf numFmtId="0" fontId="98" fillId="95" borderId="68" applyNumberFormat="0" applyAlignment="0" applyProtection="0">
      <alignment wrapText="1"/>
    </xf>
    <xf numFmtId="0" fontId="98" fillId="95" borderId="68" applyNumberFormat="0" applyAlignment="0" applyProtection="0">
      <alignment wrapText="1"/>
    </xf>
    <xf numFmtId="0" fontId="98" fillId="95" borderId="68" applyNumberFormat="0" applyAlignment="0" applyProtection="0">
      <alignment wrapText="1"/>
    </xf>
    <xf numFmtId="0" fontId="98" fillId="95" borderId="68" applyNumberFormat="0" applyAlignment="0" applyProtection="0">
      <alignment wrapText="1"/>
    </xf>
    <xf numFmtId="0" fontId="98" fillId="95" borderId="68" applyNumberFormat="0" applyAlignment="0" applyProtection="0">
      <alignment wrapText="1"/>
    </xf>
    <xf numFmtId="0" fontId="98" fillId="95" borderId="68" applyNumberFormat="0" applyAlignment="0" applyProtection="0">
      <alignment wrapText="1"/>
    </xf>
    <xf numFmtId="0" fontId="98" fillId="95" borderId="68" applyNumberFormat="0" applyAlignment="0" applyProtection="0">
      <alignment wrapText="1"/>
    </xf>
    <xf numFmtId="0" fontId="20" fillId="96" borderId="0" applyNumberFormat="0" applyBorder="0">
      <alignment horizontal="center" wrapText="1"/>
    </xf>
    <xf numFmtId="0" fontId="20" fillId="96" borderId="0" applyNumberFormat="0" applyBorder="0">
      <alignment horizontal="center" wrapText="1"/>
    </xf>
    <xf numFmtId="0" fontId="20" fillId="96" borderId="0" applyNumberFormat="0" applyBorder="0">
      <alignment horizontal="center" wrapText="1"/>
    </xf>
    <xf numFmtId="0" fontId="20" fillId="96" borderId="0" applyNumberFormat="0" applyBorder="0">
      <alignment horizontal="center" wrapText="1"/>
    </xf>
    <xf numFmtId="0" fontId="20" fillId="96" borderId="0" applyNumberFormat="0" applyBorder="0">
      <alignment horizontal="center" wrapText="1"/>
    </xf>
    <xf numFmtId="0" fontId="20" fillId="96" borderId="0" applyNumberFormat="0" applyBorder="0">
      <alignment horizontal="center" wrapText="1"/>
    </xf>
    <xf numFmtId="0" fontId="20" fillId="96" borderId="0" applyNumberFormat="0" applyBorder="0">
      <alignment horizontal="center" wrapText="1"/>
    </xf>
    <xf numFmtId="0" fontId="20" fillId="96" borderId="0" applyNumberFormat="0" applyBorder="0">
      <alignment horizontal="center" wrapText="1"/>
    </xf>
    <xf numFmtId="0" fontId="20" fillId="96" borderId="0" applyNumberFormat="0" applyBorder="0">
      <alignment horizontal="center" wrapText="1"/>
    </xf>
    <xf numFmtId="0" fontId="20" fillId="96" borderId="0" applyNumberFormat="0" applyBorder="0">
      <alignment horizontal="center" wrapText="1"/>
    </xf>
    <xf numFmtId="0" fontId="20" fillId="96" borderId="0" applyNumberFormat="0" applyBorder="0">
      <alignment horizontal="center" wrapText="1"/>
    </xf>
    <xf numFmtId="0" fontId="20" fillId="96" borderId="0" applyNumberFormat="0" applyBorder="0">
      <alignment horizontal="center" wrapText="1"/>
    </xf>
    <xf numFmtId="0" fontId="20" fillId="96" borderId="0" applyNumberFormat="0" applyBorder="0">
      <alignment horizontal="center" wrapText="1"/>
    </xf>
    <xf numFmtId="0" fontId="20" fillId="96" borderId="0" applyNumberFormat="0" applyBorder="0">
      <alignment horizontal="center" wrapText="1"/>
    </xf>
    <xf numFmtId="0" fontId="20" fillId="96" borderId="0" applyNumberFormat="0" applyBorder="0">
      <alignment horizontal="center" wrapText="1"/>
    </xf>
    <xf numFmtId="0" fontId="20" fillId="96" borderId="0" applyNumberFormat="0" applyBorder="0">
      <alignment horizontal="center" wrapText="1"/>
    </xf>
    <xf numFmtId="0" fontId="20" fillId="96" borderId="0" applyNumberFormat="0" applyBorder="0">
      <alignment horizontal="center" wrapText="1"/>
    </xf>
    <xf numFmtId="0" fontId="20" fillId="96" borderId="0" applyNumberFormat="0" applyBorder="0">
      <alignment horizontal="center" wrapText="1"/>
    </xf>
    <xf numFmtId="0" fontId="20" fillId="96" borderId="0" applyNumberFormat="0" applyBorder="0">
      <alignment horizontal="center" wrapText="1"/>
    </xf>
    <xf numFmtId="0" fontId="20" fillId="96" borderId="0" applyNumberFormat="0" applyBorder="0">
      <alignment horizontal="center" wrapText="1"/>
    </xf>
    <xf numFmtId="0" fontId="20" fillId="96" borderId="0" applyNumberFormat="0" applyBorder="0">
      <alignment horizontal="center" wrapText="1"/>
    </xf>
    <xf numFmtId="0" fontId="20" fillId="96" borderId="0" applyNumberFormat="0" applyBorder="0">
      <alignment horizontal="center" wrapText="1"/>
    </xf>
    <xf numFmtId="0" fontId="20" fillId="96" borderId="0" applyNumberFormat="0" applyBorder="0">
      <alignment horizontal="center" wrapText="1"/>
    </xf>
    <xf numFmtId="0" fontId="20" fillId="96" borderId="0" applyNumberFormat="0" applyBorder="0">
      <alignment horizontal="center" wrapText="1"/>
    </xf>
    <xf numFmtId="0" fontId="20" fillId="96" borderId="0" applyNumberFormat="0" applyBorder="0">
      <alignment horizontal="center" wrapText="1"/>
    </xf>
    <xf numFmtId="0" fontId="20" fillId="96" borderId="0" applyNumberFormat="0" applyBorder="0">
      <alignment horizontal="center" wrapText="1"/>
    </xf>
    <xf numFmtId="0" fontId="20" fillId="96" borderId="0" applyNumberFormat="0" applyBorder="0">
      <alignment horizontal="center" wrapText="1"/>
    </xf>
    <xf numFmtId="0" fontId="20" fillId="96" borderId="0" applyNumberFormat="0" applyBorder="0">
      <alignment horizontal="center" wrapText="1"/>
    </xf>
    <xf numFmtId="0" fontId="20" fillId="96" borderId="0" applyNumberFormat="0" applyBorder="0">
      <alignment horizontal="center" wrapText="1"/>
    </xf>
    <xf numFmtId="0" fontId="20" fillId="96" borderId="0" applyNumberFormat="0" applyBorder="0">
      <alignment horizontal="center" wrapText="1"/>
    </xf>
    <xf numFmtId="0" fontId="20" fillId="96" borderId="0" applyNumberFormat="0" applyBorder="0">
      <alignment horizontal="center" wrapText="1"/>
    </xf>
    <xf numFmtId="0" fontId="20" fillId="96" borderId="0" applyNumberFormat="0" applyBorder="0">
      <alignment horizontal="center" wrapText="1"/>
    </xf>
    <xf numFmtId="0" fontId="20" fillId="96" borderId="0" applyNumberFormat="0" applyBorder="0">
      <alignment horizontal="center" wrapText="1"/>
    </xf>
    <xf numFmtId="0" fontId="20" fillId="96" borderId="0" applyNumberFormat="0" applyBorder="0">
      <alignment horizontal="center" wrapText="1"/>
    </xf>
    <xf numFmtId="0" fontId="20" fillId="96" borderId="0" applyNumberFormat="0" applyBorder="0">
      <alignment horizontal="center" wrapText="1"/>
    </xf>
    <xf numFmtId="0" fontId="20" fillId="96" borderId="0" applyNumberFormat="0" applyBorder="0">
      <alignment horizontal="center" wrapText="1"/>
    </xf>
    <xf numFmtId="0" fontId="20" fillId="96" borderId="0" applyNumberFormat="0" applyBorder="0">
      <alignment horizontal="center" wrapText="1"/>
    </xf>
    <xf numFmtId="0" fontId="20" fillId="96" borderId="0" applyNumberFormat="0" applyBorder="0">
      <alignment horizontal="center" wrapText="1"/>
    </xf>
    <xf numFmtId="0" fontId="20" fillId="96" borderId="0" applyNumberFormat="0" applyBorder="0">
      <alignment horizontal="center" wrapText="1"/>
    </xf>
    <xf numFmtId="0" fontId="20" fillId="96" borderId="0" applyNumberFormat="0" applyBorder="0">
      <alignment horizontal="center" wrapText="1"/>
    </xf>
    <xf numFmtId="0" fontId="20" fillId="96" borderId="0" applyNumberFormat="0" applyBorder="0">
      <alignment horizontal="center" wrapText="1"/>
    </xf>
    <xf numFmtId="0" fontId="20" fillId="96" borderId="0" applyNumberFormat="0" applyBorder="0">
      <alignment horizontal="center" wrapText="1"/>
    </xf>
    <xf numFmtId="0" fontId="20" fillId="96" borderId="0" applyNumberFormat="0" applyBorder="0">
      <alignment horizontal="center" wrapText="1"/>
    </xf>
    <xf numFmtId="0" fontId="20" fillId="96" borderId="0" applyNumberFormat="0" applyBorder="0">
      <alignment horizontal="center" wrapText="1"/>
    </xf>
    <xf numFmtId="0" fontId="20" fillId="96" borderId="0" applyNumberFormat="0" applyBorder="0">
      <alignment horizontal="center" wrapText="1"/>
    </xf>
    <xf numFmtId="0" fontId="20" fillId="96" borderId="0" applyNumberFormat="0" applyBorder="0">
      <alignment horizontal="center" wrapText="1"/>
    </xf>
    <xf numFmtId="0" fontId="20" fillId="96" borderId="0" applyNumberFormat="0" applyBorder="0">
      <alignment horizontal="center" wrapText="1"/>
    </xf>
    <xf numFmtId="0" fontId="20" fillId="96" borderId="0" applyNumberFormat="0" applyBorder="0">
      <alignment horizontal="center" wrapText="1"/>
    </xf>
    <xf numFmtId="0" fontId="20" fillId="96" borderId="0" applyNumberFormat="0" applyBorder="0">
      <alignment horizontal="center" wrapText="1"/>
    </xf>
    <xf numFmtId="0" fontId="20" fillId="96" borderId="0" applyNumberFormat="0" applyBorder="0">
      <alignment horizontal="center" wrapText="1"/>
    </xf>
    <xf numFmtId="0" fontId="20" fillId="96" borderId="0" applyNumberFormat="0" applyBorder="0">
      <alignment horizontal="center" wrapText="1"/>
    </xf>
    <xf numFmtId="0" fontId="20" fillId="96" borderId="0" applyNumberFormat="0" applyBorder="0">
      <alignment horizontal="center" wrapText="1"/>
    </xf>
    <xf numFmtId="0" fontId="20" fillId="96" borderId="0" applyNumberFormat="0" applyBorder="0">
      <alignment horizontal="center" wrapText="1"/>
    </xf>
    <xf numFmtId="0" fontId="20" fillId="96" borderId="0" applyNumberFormat="0" applyBorder="0">
      <alignment horizontal="center" wrapText="1"/>
    </xf>
    <xf numFmtId="0" fontId="20" fillId="96" borderId="0" applyNumberFormat="0" applyBorder="0">
      <alignment horizontal="center" wrapText="1"/>
    </xf>
    <xf numFmtId="0" fontId="20" fillId="96" borderId="0" applyNumberFormat="0" applyBorder="0">
      <alignment horizontal="center" wrapText="1"/>
    </xf>
    <xf numFmtId="0" fontId="20" fillId="96" borderId="0" applyNumberFormat="0" applyBorder="0">
      <alignment horizontal="center" wrapText="1"/>
    </xf>
    <xf numFmtId="0" fontId="20" fillId="96" borderId="0" applyNumberFormat="0" applyBorder="0">
      <alignment horizontal="center" wrapText="1"/>
    </xf>
    <xf numFmtId="0" fontId="20" fillId="96" borderId="0" applyNumberFormat="0" applyBorder="0">
      <alignment horizontal="center" wrapText="1"/>
    </xf>
    <xf numFmtId="0" fontId="20" fillId="96" borderId="0" applyNumberFormat="0" applyBorder="0">
      <alignment horizontal="center" wrapText="1"/>
    </xf>
    <xf numFmtId="0" fontId="20" fillId="96" borderId="0" applyNumberFormat="0" applyBorder="0">
      <alignment horizontal="center" wrapText="1"/>
    </xf>
    <xf numFmtId="0" fontId="20" fillId="96" borderId="0" applyNumberFormat="0" applyBorder="0">
      <alignment horizontal="center" wrapText="1"/>
    </xf>
    <xf numFmtId="0" fontId="20" fillId="96" borderId="0" applyNumberFormat="0" applyBorder="0">
      <alignment horizontal="center" wrapText="1"/>
    </xf>
    <xf numFmtId="0" fontId="20" fillId="96" borderId="0" applyNumberFormat="0" applyBorder="0">
      <alignment horizontal="center" wrapText="1"/>
    </xf>
    <xf numFmtId="0" fontId="20" fillId="96" borderId="0" applyNumberFormat="0" applyBorder="0">
      <alignment horizontal="center" wrapText="1"/>
    </xf>
    <xf numFmtId="0" fontId="20" fillId="96" borderId="0" applyNumberFormat="0" applyBorder="0">
      <alignment horizontal="center" wrapText="1"/>
    </xf>
    <xf numFmtId="0" fontId="20" fillId="96" borderId="0" applyNumberFormat="0" applyBorder="0">
      <alignment horizontal="center" wrapText="1"/>
    </xf>
    <xf numFmtId="0" fontId="20" fillId="96" borderId="0" applyNumberFormat="0" applyBorder="0">
      <alignment horizontal="center" wrapText="1"/>
    </xf>
    <xf numFmtId="0" fontId="20" fillId="96" borderId="0" applyNumberFormat="0" applyBorder="0">
      <alignment horizontal="center" wrapText="1"/>
    </xf>
    <xf numFmtId="0" fontId="20" fillId="96" borderId="0" applyNumberFormat="0" applyBorder="0">
      <alignment horizontal="center" wrapText="1"/>
    </xf>
    <xf numFmtId="0" fontId="20" fillId="96" borderId="0" applyNumberFormat="0" applyBorder="0">
      <alignment horizontal="center" wrapText="1"/>
    </xf>
    <xf numFmtId="0" fontId="20" fillId="96" borderId="0" applyNumberFormat="0" applyBorder="0">
      <alignment horizontal="center" wrapText="1"/>
    </xf>
    <xf numFmtId="0" fontId="20" fillId="96" borderId="0" applyNumberFormat="0" applyBorder="0">
      <alignment horizontal="center" wrapText="1"/>
    </xf>
    <xf numFmtId="0" fontId="20" fillId="96" borderId="0" applyNumberFormat="0" applyBorder="0">
      <alignment horizontal="center" wrapText="1"/>
    </xf>
    <xf numFmtId="0" fontId="20" fillId="96" borderId="0" applyNumberFormat="0" applyBorder="0">
      <alignment horizontal="center" wrapText="1"/>
    </xf>
    <xf numFmtId="0" fontId="20" fillId="96" borderId="0" applyNumberFormat="0" applyBorder="0">
      <alignment horizontal="center" wrapText="1"/>
    </xf>
    <xf numFmtId="0" fontId="20" fillId="96" borderId="0" applyNumberFormat="0" applyBorder="0">
      <alignment horizontal="center" wrapText="1"/>
    </xf>
    <xf numFmtId="0" fontId="20" fillId="96" borderId="0" applyNumberFormat="0" applyBorder="0">
      <alignment horizontal="center" wrapText="1"/>
    </xf>
    <xf numFmtId="0" fontId="20" fillId="96" borderId="0" applyNumberFormat="0" applyBorder="0">
      <alignment horizontal="center" wrapText="1"/>
    </xf>
    <xf numFmtId="0" fontId="20" fillId="96" borderId="0" applyNumberFormat="0" applyBorder="0">
      <alignment horizontal="center" wrapText="1"/>
    </xf>
    <xf numFmtId="0" fontId="20" fillId="96" borderId="0" applyNumberFormat="0" applyBorder="0">
      <alignment horizontal="center" wrapText="1"/>
    </xf>
    <xf numFmtId="0" fontId="20" fillId="96" borderId="0" applyNumberFormat="0" applyBorder="0">
      <alignment horizontal="center" wrapText="1"/>
    </xf>
    <xf numFmtId="0" fontId="20" fillId="96" borderId="0" applyNumberFormat="0" applyBorder="0">
      <alignment horizontal="center" wrapText="1"/>
    </xf>
    <xf numFmtId="0" fontId="20" fillId="96" borderId="0" applyNumberFormat="0" applyBorder="0">
      <alignment horizontal="center" wrapText="1"/>
    </xf>
    <xf numFmtId="0" fontId="20" fillId="96" borderId="0" applyNumberFormat="0" applyBorder="0">
      <alignment horizontal="center" wrapText="1"/>
    </xf>
    <xf numFmtId="0" fontId="20" fillId="96" borderId="0" applyNumberFormat="0" applyBorder="0">
      <alignment horizontal="center" wrapText="1"/>
    </xf>
    <xf numFmtId="0" fontId="20" fillId="96" borderId="0" applyNumberFormat="0" applyBorder="0">
      <alignment wrapText="1"/>
    </xf>
    <xf numFmtId="0" fontId="20" fillId="96" borderId="0" applyNumberFormat="0" applyBorder="0">
      <alignment wrapText="1"/>
    </xf>
    <xf numFmtId="0" fontId="20" fillId="96" borderId="0" applyNumberFormat="0" applyBorder="0">
      <alignment wrapText="1"/>
    </xf>
    <xf numFmtId="0" fontId="20" fillId="96" borderId="0" applyNumberFormat="0" applyBorder="0">
      <alignment wrapText="1"/>
    </xf>
    <xf numFmtId="0" fontId="20" fillId="96" borderId="0" applyNumberFormat="0" applyBorder="0">
      <alignment wrapText="1"/>
    </xf>
    <xf numFmtId="0" fontId="20" fillId="96" borderId="0" applyNumberFormat="0" applyBorder="0">
      <alignment wrapText="1"/>
    </xf>
    <xf numFmtId="0" fontId="20" fillId="96" borderId="0" applyNumberFormat="0" applyBorder="0">
      <alignment wrapText="1"/>
    </xf>
    <xf numFmtId="0" fontId="20" fillId="96" borderId="0" applyNumberFormat="0" applyBorder="0">
      <alignment wrapText="1"/>
    </xf>
    <xf numFmtId="0" fontId="20" fillId="96" borderId="0" applyNumberFormat="0" applyBorder="0">
      <alignment wrapText="1"/>
    </xf>
    <xf numFmtId="0" fontId="20" fillId="96" borderId="0" applyNumberFormat="0" applyBorder="0">
      <alignment wrapText="1"/>
    </xf>
    <xf numFmtId="0" fontId="20" fillId="96" borderId="0" applyNumberFormat="0" applyBorder="0">
      <alignment wrapText="1"/>
    </xf>
    <xf numFmtId="0" fontId="20" fillId="96" borderId="0" applyNumberFormat="0" applyBorder="0">
      <alignment wrapText="1"/>
    </xf>
    <xf numFmtId="0" fontId="20" fillId="96" borderId="0" applyNumberFormat="0" applyBorder="0">
      <alignment wrapText="1"/>
    </xf>
    <xf numFmtId="0" fontId="20" fillId="96" borderId="0" applyNumberFormat="0" applyBorder="0">
      <alignment wrapText="1"/>
    </xf>
    <xf numFmtId="0" fontId="20" fillId="96" borderId="0" applyNumberFormat="0" applyBorder="0">
      <alignment wrapText="1"/>
    </xf>
    <xf numFmtId="0" fontId="20" fillId="96" borderId="0" applyNumberFormat="0" applyBorder="0">
      <alignment wrapText="1"/>
    </xf>
    <xf numFmtId="0" fontId="20" fillId="96" borderId="0" applyNumberFormat="0" applyBorder="0">
      <alignment wrapText="1"/>
    </xf>
    <xf numFmtId="0" fontId="20" fillId="96" borderId="0" applyNumberFormat="0" applyBorder="0">
      <alignment wrapText="1"/>
    </xf>
    <xf numFmtId="0" fontId="20" fillId="96" borderId="0" applyNumberFormat="0" applyBorder="0">
      <alignment wrapText="1"/>
    </xf>
    <xf numFmtId="0" fontId="20" fillId="96" borderId="0" applyNumberFormat="0" applyBorder="0">
      <alignment wrapText="1"/>
    </xf>
    <xf numFmtId="0" fontId="20" fillId="96" borderId="0" applyNumberFormat="0" applyBorder="0">
      <alignment wrapText="1"/>
    </xf>
    <xf numFmtId="0" fontId="20" fillId="96" borderId="0" applyNumberFormat="0" applyBorder="0">
      <alignment wrapText="1"/>
    </xf>
    <xf numFmtId="0" fontId="20" fillId="96" borderId="0" applyNumberFormat="0" applyBorder="0">
      <alignment wrapText="1"/>
    </xf>
    <xf numFmtId="0" fontId="20" fillId="96" borderId="0" applyNumberFormat="0" applyBorder="0">
      <alignment wrapText="1"/>
    </xf>
    <xf numFmtId="0" fontId="20" fillId="96" borderId="0" applyNumberFormat="0" applyBorder="0">
      <alignment wrapText="1"/>
    </xf>
    <xf numFmtId="0" fontId="20" fillId="96" borderId="0" applyNumberFormat="0" applyBorder="0">
      <alignment wrapText="1"/>
    </xf>
    <xf numFmtId="0" fontId="20" fillId="96" borderId="0" applyNumberFormat="0" applyBorder="0">
      <alignment wrapText="1"/>
    </xf>
    <xf numFmtId="0" fontId="20" fillId="96" borderId="0" applyNumberFormat="0" applyBorder="0">
      <alignment wrapText="1"/>
    </xf>
    <xf numFmtId="0" fontId="20" fillId="96" borderId="0" applyNumberFormat="0" applyBorder="0">
      <alignment wrapText="1"/>
    </xf>
    <xf numFmtId="0" fontId="20" fillId="96" borderId="0" applyNumberFormat="0" applyBorder="0">
      <alignment wrapText="1"/>
    </xf>
    <xf numFmtId="0" fontId="20" fillId="96" borderId="0" applyNumberFormat="0" applyBorder="0">
      <alignment wrapText="1"/>
    </xf>
    <xf numFmtId="0" fontId="20" fillId="96" borderId="0" applyNumberFormat="0" applyBorder="0">
      <alignment wrapText="1"/>
    </xf>
    <xf numFmtId="0" fontId="20" fillId="96" borderId="0" applyNumberFormat="0" applyBorder="0">
      <alignment wrapText="1"/>
    </xf>
    <xf numFmtId="0" fontId="20" fillId="96" borderId="0" applyNumberFormat="0" applyBorder="0">
      <alignment wrapText="1"/>
    </xf>
    <xf numFmtId="0" fontId="20" fillId="96" borderId="0" applyNumberFormat="0" applyBorder="0">
      <alignment wrapText="1"/>
    </xf>
    <xf numFmtId="0" fontId="20" fillId="96" borderId="0" applyNumberFormat="0" applyBorder="0">
      <alignment wrapText="1"/>
    </xf>
    <xf numFmtId="0" fontId="20" fillId="96" borderId="0" applyNumberFormat="0" applyBorder="0">
      <alignment wrapText="1"/>
    </xf>
    <xf numFmtId="0" fontId="20" fillId="96" borderId="0" applyNumberFormat="0" applyBorder="0">
      <alignment wrapText="1"/>
    </xf>
    <xf numFmtId="0" fontId="20" fillId="96" borderId="0" applyNumberFormat="0" applyBorder="0">
      <alignment wrapText="1"/>
    </xf>
    <xf numFmtId="0" fontId="20" fillId="96" borderId="0" applyNumberFormat="0" applyBorder="0">
      <alignment wrapText="1"/>
    </xf>
    <xf numFmtId="0" fontId="20" fillId="96" borderId="0" applyNumberFormat="0" applyBorder="0">
      <alignment wrapText="1"/>
    </xf>
    <xf numFmtId="0" fontId="20" fillId="96" borderId="0" applyNumberFormat="0" applyBorder="0">
      <alignment wrapText="1"/>
    </xf>
    <xf numFmtId="0" fontId="20" fillId="96" borderId="0" applyNumberFormat="0" applyBorder="0">
      <alignment wrapText="1"/>
    </xf>
    <xf numFmtId="0" fontId="20" fillId="96" borderId="0" applyNumberFormat="0" applyBorder="0">
      <alignment wrapText="1"/>
    </xf>
    <xf numFmtId="0" fontId="20" fillId="96" borderId="0" applyNumberFormat="0" applyBorder="0">
      <alignment wrapText="1"/>
    </xf>
    <xf numFmtId="0" fontId="20" fillId="96" borderId="0" applyNumberFormat="0" applyBorder="0">
      <alignment wrapText="1"/>
    </xf>
    <xf numFmtId="0" fontId="20" fillId="96" borderId="0" applyNumberFormat="0" applyBorder="0">
      <alignment wrapText="1"/>
    </xf>
    <xf numFmtId="0" fontId="20" fillId="96" borderId="0" applyNumberFormat="0" applyBorder="0">
      <alignment wrapText="1"/>
    </xf>
    <xf numFmtId="0" fontId="20" fillId="96" borderId="0" applyNumberFormat="0" applyBorder="0">
      <alignment wrapText="1"/>
    </xf>
    <xf numFmtId="0" fontId="20" fillId="96" borderId="0" applyNumberFormat="0" applyBorder="0">
      <alignment wrapText="1"/>
    </xf>
    <xf numFmtId="0" fontId="20" fillId="96" borderId="0" applyNumberFormat="0" applyBorder="0">
      <alignment wrapText="1"/>
    </xf>
    <xf numFmtId="0" fontId="20" fillId="96" borderId="0" applyNumberFormat="0" applyBorder="0">
      <alignment wrapText="1"/>
    </xf>
    <xf numFmtId="0" fontId="20" fillId="96" borderId="0" applyNumberFormat="0" applyBorder="0">
      <alignment wrapText="1"/>
    </xf>
    <xf numFmtId="0" fontId="20" fillId="96" borderId="0" applyNumberFormat="0" applyBorder="0">
      <alignment wrapText="1"/>
    </xf>
    <xf numFmtId="0" fontId="20" fillId="96" borderId="0" applyNumberFormat="0" applyBorder="0">
      <alignment wrapText="1"/>
    </xf>
    <xf numFmtId="0" fontId="20" fillId="96" borderId="0" applyNumberFormat="0" applyBorder="0">
      <alignment wrapText="1"/>
    </xf>
    <xf numFmtId="0" fontId="20" fillId="96" borderId="0" applyNumberFormat="0" applyBorder="0">
      <alignment wrapText="1"/>
    </xf>
    <xf numFmtId="0" fontId="20" fillId="96" borderId="0" applyNumberFormat="0" applyBorder="0">
      <alignment wrapText="1"/>
    </xf>
    <xf numFmtId="0" fontId="20" fillId="96" borderId="0" applyNumberFormat="0" applyBorder="0">
      <alignment wrapText="1"/>
    </xf>
    <xf numFmtId="0" fontId="20" fillId="96" borderId="0" applyNumberFormat="0" applyBorder="0">
      <alignment wrapText="1"/>
    </xf>
    <xf numFmtId="0" fontId="20" fillId="96" borderId="0" applyNumberFormat="0" applyBorder="0">
      <alignment wrapText="1"/>
    </xf>
    <xf numFmtId="0" fontId="20" fillId="96" borderId="0" applyNumberFormat="0" applyBorder="0">
      <alignment wrapText="1"/>
    </xf>
    <xf numFmtId="0" fontId="20" fillId="96" borderId="0" applyNumberFormat="0" applyBorder="0">
      <alignment wrapText="1"/>
    </xf>
    <xf numFmtId="0" fontId="20" fillId="96" borderId="0" applyNumberFormat="0" applyBorder="0">
      <alignment wrapText="1"/>
    </xf>
    <xf numFmtId="0" fontId="20" fillId="96" borderId="0" applyNumberFormat="0" applyBorder="0">
      <alignment wrapText="1"/>
    </xf>
    <xf numFmtId="0" fontId="20" fillId="96" borderId="0" applyNumberFormat="0" applyBorder="0">
      <alignment wrapText="1"/>
    </xf>
    <xf numFmtId="0" fontId="20" fillId="96" borderId="0" applyNumberFormat="0" applyBorder="0">
      <alignment wrapText="1"/>
    </xf>
    <xf numFmtId="0" fontId="20" fillId="96" borderId="0" applyNumberFormat="0" applyBorder="0">
      <alignment wrapText="1"/>
    </xf>
    <xf numFmtId="0" fontId="20" fillId="96" borderId="0" applyNumberFormat="0" applyBorder="0">
      <alignment wrapText="1"/>
    </xf>
    <xf numFmtId="0" fontId="20" fillId="96" borderId="0" applyNumberFormat="0" applyBorder="0">
      <alignment wrapText="1"/>
    </xf>
    <xf numFmtId="0" fontId="20" fillId="96" borderId="0" applyNumberFormat="0" applyBorder="0">
      <alignment wrapText="1"/>
    </xf>
    <xf numFmtId="0" fontId="20" fillId="96" borderId="0" applyNumberFormat="0" applyBorder="0">
      <alignment wrapText="1"/>
    </xf>
    <xf numFmtId="0" fontId="20" fillId="96" borderId="0" applyNumberFormat="0" applyBorder="0">
      <alignment wrapText="1"/>
    </xf>
    <xf numFmtId="0" fontId="20" fillId="96" borderId="0" applyNumberFormat="0" applyBorder="0">
      <alignment wrapText="1"/>
    </xf>
    <xf numFmtId="0" fontId="20" fillId="96" borderId="0" applyNumberFormat="0" applyBorder="0">
      <alignment wrapText="1"/>
    </xf>
    <xf numFmtId="0" fontId="20" fillId="96" borderId="0" applyNumberFormat="0" applyBorder="0">
      <alignment wrapText="1"/>
    </xf>
    <xf numFmtId="0" fontId="20" fillId="96" borderId="0" applyNumberFormat="0" applyBorder="0">
      <alignment wrapText="1"/>
    </xf>
    <xf numFmtId="0" fontId="20" fillId="96" borderId="0" applyNumberFormat="0" applyBorder="0">
      <alignment wrapText="1"/>
    </xf>
    <xf numFmtId="0" fontId="20" fillId="96" borderId="0" applyNumberFormat="0" applyBorder="0">
      <alignment wrapText="1"/>
    </xf>
    <xf numFmtId="0" fontId="20" fillId="96" borderId="0" applyNumberFormat="0" applyBorder="0">
      <alignment wrapText="1"/>
    </xf>
    <xf numFmtId="0" fontId="20" fillId="96" borderId="0" applyNumberFormat="0" applyBorder="0">
      <alignment wrapText="1"/>
    </xf>
    <xf numFmtId="0" fontId="20" fillId="96" borderId="0" applyNumberFormat="0" applyBorder="0">
      <alignment wrapText="1"/>
    </xf>
    <xf numFmtId="0" fontId="20" fillId="96" borderId="0" applyNumberFormat="0" applyBorder="0">
      <alignment wrapText="1"/>
    </xf>
    <xf numFmtId="0" fontId="20" fillId="96" borderId="0" applyNumberFormat="0" applyBorder="0">
      <alignment wrapText="1"/>
    </xf>
    <xf numFmtId="0" fontId="20" fillId="96" borderId="0" applyNumberFormat="0" applyBorder="0">
      <alignment wrapText="1"/>
    </xf>
    <xf numFmtId="0" fontId="20" fillId="96" borderId="0" applyNumberFormat="0" applyBorder="0">
      <alignment wrapText="1"/>
    </xf>
    <xf numFmtId="0" fontId="20" fillId="0" borderId="0" applyNumberFormat="0" applyFill="0" applyBorder="0" applyProtection="0">
      <alignment horizontal="right" wrapText="1"/>
    </xf>
    <xf numFmtId="0" fontId="20" fillId="0" borderId="0" applyNumberFormat="0" applyFill="0" applyBorder="0" applyProtection="0">
      <alignment horizontal="right" wrapText="1"/>
    </xf>
    <xf numFmtId="0" fontId="20" fillId="0" borderId="0" applyNumberFormat="0" applyFill="0" applyBorder="0" applyProtection="0">
      <alignment horizontal="right" wrapText="1"/>
    </xf>
    <xf numFmtId="0" fontId="20" fillId="0" borderId="0" applyNumberFormat="0" applyFill="0" applyBorder="0" applyProtection="0">
      <alignment horizontal="right" wrapText="1"/>
    </xf>
    <xf numFmtId="0" fontId="20" fillId="0" borderId="0" applyNumberFormat="0" applyFill="0" applyBorder="0" applyProtection="0">
      <alignment horizontal="right" wrapText="1"/>
    </xf>
    <xf numFmtId="0" fontId="20" fillId="0" borderId="0" applyNumberFormat="0" applyFill="0" applyBorder="0" applyProtection="0">
      <alignment horizontal="right" wrapText="1"/>
    </xf>
    <xf numFmtId="0" fontId="20" fillId="0" borderId="0" applyNumberFormat="0" applyFill="0" applyBorder="0" applyProtection="0">
      <alignment horizontal="right" wrapText="1"/>
    </xf>
    <xf numFmtId="0" fontId="20" fillId="0" borderId="0" applyNumberFormat="0" applyFill="0" applyBorder="0" applyProtection="0">
      <alignment horizontal="right" wrapText="1"/>
    </xf>
    <xf numFmtId="0" fontId="20" fillId="0" borderId="0" applyNumberFormat="0" applyFill="0" applyBorder="0" applyProtection="0">
      <alignment horizontal="right" wrapText="1"/>
    </xf>
    <xf numFmtId="0" fontId="20" fillId="0" borderId="0" applyNumberFormat="0" applyFill="0" applyBorder="0" applyProtection="0">
      <alignment horizontal="right" wrapText="1"/>
    </xf>
    <xf numFmtId="0" fontId="20" fillId="0" borderId="0" applyNumberFormat="0" applyFill="0" applyBorder="0" applyProtection="0">
      <alignment horizontal="right" wrapText="1"/>
    </xf>
    <xf numFmtId="0" fontId="20" fillId="0" borderId="0" applyNumberFormat="0" applyFill="0" applyBorder="0" applyProtection="0">
      <alignment horizontal="right" wrapText="1"/>
    </xf>
    <xf numFmtId="0" fontId="20" fillId="0" borderId="0" applyNumberFormat="0" applyFill="0" applyBorder="0" applyProtection="0">
      <alignment horizontal="right" wrapText="1"/>
    </xf>
    <xf numFmtId="0" fontId="20" fillId="0" borderId="0" applyNumberFormat="0" applyFill="0" applyBorder="0" applyProtection="0">
      <alignment horizontal="right" wrapText="1"/>
    </xf>
    <xf numFmtId="0" fontId="20" fillId="0" borderId="0" applyNumberFormat="0" applyFill="0" applyBorder="0" applyProtection="0">
      <alignment horizontal="right" wrapText="1"/>
    </xf>
    <xf numFmtId="0" fontId="20" fillId="0" borderId="0" applyNumberFormat="0" applyFill="0" applyBorder="0" applyProtection="0">
      <alignment horizontal="right" wrapText="1"/>
    </xf>
    <xf numFmtId="0" fontId="20" fillId="0" borderId="0" applyNumberFormat="0" applyFill="0" applyBorder="0" applyProtection="0">
      <alignment horizontal="right" wrapText="1"/>
    </xf>
    <xf numFmtId="0" fontId="20" fillId="0" borderId="0" applyNumberFormat="0" applyFill="0" applyBorder="0" applyProtection="0">
      <alignment horizontal="right" wrapText="1"/>
    </xf>
    <xf numFmtId="0" fontId="20" fillId="0" borderId="0" applyNumberFormat="0" applyFill="0" applyBorder="0" applyProtection="0">
      <alignment horizontal="right" wrapText="1"/>
    </xf>
    <xf numFmtId="0" fontId="20" fillId="0" borderId="0" applyNumberFormat="0" applyFill="0" applyBorder="0" applyProtection="0">
      <alignment horizontal="right" wrapText="1"/>
    </xf>
    <xf numFmtId="0" fontId="20" fillId="0" borderId="0" applyNumberFormat="0" applyFill="0" applyBorder="0" applyProtection="0">
      <alignment horizontal="right" wrapText="1"/>
    </xf>
    <xf numFmtId="0" fontId="20" fillId="0" borderId="0" applyNumberFormat="0" applyFill="0" applyBorder="0" applyProtection="0">
      <alignment horizontal="right" wrapText="1"/>
    </xf>
    <xf numFmtId="0" fontId="20" fillId="0" borderId="0" applyNumberFormat="0" applyFill="0" applyBorder="0" applyProtection="0">
      <alignment horizontal="right" wrapText="1"/>
    </xf>
    <xf numFmtId="0" fontId="20" fillId="0" borderId="0" applyNumberFormat="0" applyFill="0" applyBorder="0" applyProtection="0">
      <alignment horizontal="right" wrapText="1"/>
    </xf>
    <xf numFmtId="0" fontId="20" fillId="0" borderId="0" applyNumberFormat="0" applyFill="0" applyBorder="0" applyProtection="0">
      <alignment horizontal="right" wrapText="1"/>
    </xf>
    <xf numFmtId="0" fontId="20" fillId="0" borderId="0" applyNumberFormat="0" applyFill="0" applyBorder="0" applyProtection="0">
      <alignment horizontal="right" wrapText="1"/>
    </xf>
    <xf numFmtId="0" fontId="20" fillId="0" borderId="0" applyNumberFormat="0" applyFill="0" applyBorder="0" applyProtection="0">
      <alignment horizontal="right" wrapText="1"/>
    </xf>
    <xf numFmtId="0" fontId="20" fillId="0" borderId="0" applyNumberFormat="0" applyFill="0" applyBorder="0" applyProtection="0">
      <alignment horizontal="right" wrapText="1"/>
    </xf>
    <xf numFmtId="0" fontId="20" fillId="0" borderId="0" applyNumberFormat="0" applyFill="0" applyBorder="0" applyProtection="0">
      <alignment horizontal="right" wrapText="1"/>
    </xf>
    <xf numFmtId="0" fontId="20" fillId="0" borderId="0" applyNumberFormat="0" applyFill="0" applyBorder="0" applyProtection="0">
      <alignment horizontal="right" wrapText="1"/>
    </xf>
    <xf numFmtId="0" fontId="20" fillId="0" borderId="0" applyNumberFormat="0" applyFill="0" applyBorder="0" applyProtection="0">
      <alignment horizontal="right" wrapText="1"/>
    </xf>
    <xf numFmtId="0" fontId="20" fillId="0" borderId="0" applyNumberFormat="0" applyFill="0" applyBorder="0" applyProtection="0">
      <alignment horizontal="right" wrapText="1"/>
    </xf>
    <xf numFmtId="0" fontId="20" fillId="0" borderId="0" applyNumberFormat="0" applyFill="0" applyBorder="0" applyProtection="0">
      <alignment horizontal="right" wrapText="1"/>
    </xf>
    <xf numFmtId="0" fontId="20" fillId="0" borderId="0" applyNumberFormat="0" applyFill="0" applyBorder="0" applyProtection="0">
      <alignment horizontal="right" wrapText="1"/>
    </xf>
    <xf numFmtId="0" fontId="20" fillId="0" borderId="0" applyNumberFormat="0" applyFill="0" applyBorder="0" applyProtection="0">
      <alignment horizontal="right" wrapText="1"/>
    </xf>
    <xf numFmtId="0" fontId="20" fillId="0" borderId="0" applyNumberFormat="0" applyFill="0" applyBorder="0" applyProtection="0">
      <alignment horizontal="right" wrapText="1"/>
    </xf>
    <xf numFmtId="0" fontId="20" fillId="0" borderId="0" applyNumberFormat="0" applyFill="0" applyBorder="0" applyProtection="0">
      <alignment horizontal="right" wrapText="1"/>
    </xf>
    <xf numFmtId="0" fontId="20" fillId="0" borderId="0" applyNumberFormat="0" applyFill="0" applyBorder="0" applyProtection="0">
      <alignment horizontal="right" wrapText="1"/>
    </xf>
    <xf numFmtId="0" fontId="20" fillId="0" borderId="0" applyNumberFormat="0" applyFill="0" applyBorder="0" applyProtection="0">
      <alignment horizontal="right" wrapText="1"/>
    </xf>
    <xf numFmtId="0" fontId="20" fillId="0" borderId="0" applyNumberFormat="0" applyFill="0" applyBorder="0" applyProtection="0">
      <alignment horizontal="right" wrapText="1"/>
    </xf>
    <xf numFmtId="0" fontId="20" fillId="0" borderId="0" applyNumberFormat="0" applyFill="0" applyBorder="0" applyProtection="0">
      <alignment horizontal="right" wrapText="1"/>
    </xf>
    <xf numFmtId="0" fontId="20" fillId="0" borderId="0" applyNumberFormat="0" applyFill="0" applyBorder="0" applyProtection="0">
      <alignment horizontal="right" wrapText="1"/>
    </xf>
    <xf numFmtId="0" fontId="20" fillId="0" borderId="0" applyNumberFormat="0" applyFill="0" applyBorder="0" applyProtection="0">
      <alignment horizontal="right" wrapText="1"/>
    </xf>
    <xf numFmtId="0" fontId="20" fillId="0" borderId="0" applyNumberFormat="0" applyFill="0" applyBorder="0" applyProtection="0">
      <alignment horizontal="right" wrapText="1"/>
    </xf>
    <xf numFmtId="0" fontId="20" fillId="0" borderId="0" applyNumberFormat="0" applyFill="0" applyBorder="0" applyProtection="0">
      <alignment horizontal="right" wrapText="1"/>
    </xf>
    <xf numFmtId="0" fontId="20" fillId="0" borderId="0" applyNumberFormat="0" applyFill="0" applyBorder="0" applyProtection="0">
      <alignment horizontal="right" wrapText="1"/>
    </xf>
    <xf numFmtId="0" fontId="20" fillId="0" borderId="0" applyNumberFormat="0" applyFill="0" applyBorder="0" applyProtection="0">
      <alignment horizontal="right" wrapText="1"/>
    </xf>
    <xf numFmtId="0" fontId="20" fillId="0" borderId="0" applyNumberFormat="0" applyFill="0" applyBorder="0" applyProtection="0">
      <alignment horizontal="right" wrapText="1"/>
    </xf>
    <xf numFmtId="0" fontId="20" fillId="0" borderId="0" applyNumberFormat="0" applyFill="0" applyBorder="0" applyProtection="0">
      <alignment horizontal="right" wrapText="1"/>
    </xf>
    <xf numFmtId="0" fontId="20" fillId="0" borderId="0" applyNumberFormat="0" applyFill="0" applyBorder="0" applyProtection="0">
      <alignment horizontal="right" wrapText="1"/>
    </xf>
    <xf numFmtId="0" fontId="20" fillId="0" borderId="0" applyNumberFormat="0" applyFill="0" applyBorder="0" applyProtection="0">
      <alignment horizontal="right" wrapText="1"/>
    </xf>
    <xf numFmtId="0" fontId="20" fillId="0" borderId="0" applyNumberFormat="0" applyFill="0" applyBorder="0" applyProtection="0">
      <alignment horizontal="right" wrapText="1"/>
    </xf>
    <xf numFmtId="0" fontId="20" fillId="0" borderId="0" applyNumberFormat="0" applyFill="0" applyBorder="0" applyProtection="0">
      <alignment horizontal="right" wrapText="1"/>
    </xf>
    <xf numFmtId="0" fontId="20" fillId="0" borderId="0" applyNumberFormat="0" applyFill="0" applyBorder="0" applyProtection="0">
      <alignment horizontal="right" wrapText="1"/>
    </xf>
    <xf numFmtId="0" fontId="20" fillId="0" borderId="0" applyNumberFormat="0" applyFill="0" applyBorder="0" applyProtection="0">
      <alignment horizontal="right" wrapText="1"/>
    </xf>
    <xf numFmtId="0" fontId="20" fillId="0" borderId="0" applyNumberFormat="0" applyFill="0" applyBorder="0" applyProtection="0">
      <alignment horizontal="right" wrapText="1"/>
    </xf>
    <xf numFmtId="0" fontId="20" fillId="0" borderId="0" applyNumberFormat="0" applyFill="0" applyBorder="0" applyProtection="0">
      <alignment horizontal="right" wrapText="1"/>
    </xf>
    <xf numFmtId="0" fontId="20" fillId="0" borderId="0" applyNumberFormat="0" applyFill="0" applyBorder="0" applyProtection="0">
      <alignment horizontal="right" wrapText="1"/>
    </xf>
    <xf numFmtId="0" fontId="20" fillId="0" borderId="0" applyNumberFormat="0" applyFill="0" applyBorder="0" applyProtection="0">
      <alignment horizontal="right" wrapText="1"/>
    </xf>
    <xf numFmtId="0" fontId="20" fillId="0" borderId="0" applyNumberFormat="0" applyFill="0" applyBorder="0" applyProtection="0">
      <alignment horizontal="right" wrapText="1"/>
    </xf>
    <xf numFmtId="0" fontId="20" fillId="0" borderId="0" applyNumberFormat="0" applyFill="0" applyBorder="0" applyProtection="0">
      <alignment horizontal="right" wrapText="1"/>
    </xf>
    <xf numFmtId="0" fontId="20" fillId="0" borderId="0" applyNumberFormat="0" applyFill="0" applyBorder="0" applyProtection="0">
      <alignment horizontal="right" wrapText="1"/>
    </xf>
    <xf numFmtId="0" fontId="20" fillId="0" borderId="0" applyNumberFormat="0" applyFill="0" applyBorder="0" applyProtection="0">
      <alignment horizontal="right" wrapText="1"/>
    </xf>
    <xf numFmtId="0" fontId="20" fillId="0" borderId="0" applyNumberFormat="0" applyFill="0" applyBorder="0" applyProtection="0">
      <alignment horizontal="right" wrapText="1"/>
    </xf>
    <xf numFmtId="0" fontId="20" fillId="0" borderId="0" applyNumberFormat="0" applyFill="0" applyBorder="0" applyProtection="0">
      <alignment horizontal="right" wrapText="1"/>
    </xf>
    <xf numFmtId="0" fontId="20" fillId="0" borderId="0" applyNumberFormat="0" applyFill="0" applyBorder="0" applyProtection="0">
      <alignment horizontal="right" wrapText="1"/>
    </xf>
    <xf numFmtId="0" fontId="20" fillId="0" borderId="0" applyNumberFormat="0" applyFill="0" applyBorder="0" applyProtection="0">
      <alignment horizontal="right" wrapText="1"/>
    </xf>
    <xf numFmtId="0" fontId="20" fillId="0" borderId="0" applyNumberFormat="0" applyFill="0" applyBorder="0" applyProtection="0">
      <alignment horizontal="right" wrapText="1"/>
    </xf>
    <xf numFmtId="0" fontId="20" fillId="0" borderId="0" applyNumberFormat="0" applyFill="0" applyBorder="0" applyProtection="0">
      <alignment horizontal="right" wrapText="1"/>
    </xf>
    <xf numFmtId="0" fontId="20" fillId="0" borderId="0" applyNumberFormat="0" applyFill="0" applyBorder="0" applyProtection="0">
      <alignment horizontal="right" wrapText="1"/>
    </xf>
    <xf numFmtId="0" fontId="20" fillId="0" borderId="0" applyNumberFormat="0" applyFill="0" applyBorder="0" applyProtection="0">
      <alignment horizontal="right" wrapText="1"/>
    </xf>
    <xf numFmtId="0" fontId="20" fillId="0" borderId="0" applyNumberFormat="0" applyFill="0" applyBorder="0" applyProtection="0">
      <alignment horizontal="right" wrapText="1"/>
    </xf>
    <xf numFmtId="0" fontId="20" fillId="0" borderId="0" applyNumberFormat="0" applyFill="0" applyBorder="0" applyProtection="0">
      <alignment horizontal="right" wrapText="1"/>
    </xf>
    <xf numFmtId="0" fontId="20" fillId="0" borderId="0" applyNumberFormat="0" applyFill="0" applyBorder="0" applyProtection="0">
      <alignment horizontal="right" wrapText="1"/>
    </xf>
    <xf numFmtId="0" fontId="20" fillId="0" borderId="0" applyNumberFormat="0" applyFill="0" applyBorder="0" applyProtection="0">
      <alignment horizontal="right" wrapText="1"/>
    </xf>
    <xf numFmtId="0" fontId="20" fillId="0" borderId="0" applyNumberFormat="0" applyFill="0" applyBorder="0" applyProtection="0">
      <alignment horizontal="right" wrapText="1"/>
    </xf>
    <xf numFmtId="0" fontId="20" fillId="0" borderId="0" applyNumberFormat="0" applyFill="0" applyBorder="0" applyProtection="0">
      <alignment horizontal="right" wrapText="1"/>
    </xf>
    <xf numFmtId="0" fontId="20" fillId="0" borderId="0" applyNumberFormat="0" applyFill="0" applyBorder="0" applyProtection="0">
      <alignment horizontal="right" wrapText="1"/>
    </xf>
    <xf numFmtId="0" fontId="20" fillId="0" borderId="0" applyNumberFormat="0" applyFill="0" applyBorder="0" applyProtection="0">
      <alignment horizontal="right" wrapText="1"/>
    </xf>
    <xf numFmtId="0" fontId="20" fillId="0" borderId="0" applyNumberFormat="0" applyFill="0" applyBorder="0" applyProtection="0">
      <alignment horizontal="right" wrapText="1"/>
    </xf>
    <xf numFmtId="0" fontId="20" fillId="0" borderId="0" applyNumberFormat="0" applyFill="0" applyBorder="0" applyProtection="0">
      <alignment horizontal="right" wrapText="1"/>
    </xf>
    <xf numFmtId="0" fontId="20" fillId="0" borderId="0" applyNumberFormat="0" applyFill="0" applyBorder="0" applyProtection="0">
      <alignment horizontal="right" wrapText="1"/>
    </xf>
    <xf numFmtId="0" fontId="20" fillId="0" borderId="0" applyNumberFormat="0" applyFill="0" applyBorder="0" applyProtection="0">
      <alignment horizontal="right" wrapText="1"/>
    </xf>
    <xf numFmtId="0" fontId="20" fillId="0" borderId="0" applyNumberFormat="0" applyFill="0" applyBorder="0" applyProtection="0">
      <alignment horizontal="right" wrapText="1"/>
    </xf>
    <xf numFmtId="0" fontId="20" fillId="0" borderId="0" applyNumberFormat="0" applyFill="0" applyBorder="0" applyProtection="0">
      <alignment horizontal="right" wrapText="1"/>
    </xf>
    <xf numFmtId="0" fontId="20" fillId="0" borderId="0" applyNumberFormat="0" applyFill="0" applyBorder="0" applyProtection="0">
      <alignment horizontal="right" wrapText="1"/>
    </xf>
    <xf numFmtId="0" fontId="41" fillId="0" borderId="0"/>
    <xf numFmtId="0" fontId="41" fillId="0" borderId="0"/>
    <xf numFmtId="0" fontId="41" fillId="0" borderId="0"/>
    <xf numFmtId="0" fontId="41" fillId="0" borderId="0"/>
    <xf numFmtId="0" fontId="56" fillId="0" borderId="0" applyNumberFormat="0" applyFont="0" applyFill="0" applyBorder="0" applyAlignment="0" applyProtection="0">
      <alignment vertical="top"/>
    </xf>
    <xf numFmtId="0" fontId="37" fillId="0" borderId="0"/>
    <xf numFmtId="0" fontId="252" fillId="0" borderId="0"/>
    <xf numFmtId="38" fontId="253" fillId="0" borderId="0" applyFill="0" applyBorder="0" applyAlignment="0" applyProtection="0"/>
    <xf numFmtId="310" fontId="254" fillId="0" borderId="0" applyFill="0" applyBorder="0" applyAlignment="0" applyProtection="0"/>
    <xf numFmtId="0" fontId="255" fillId="0" borderId="11"/>
    <xf numFmtId="0" fontId="20" fillId="0" borderId="0"/>
    <xf numFmtId="40" fontId="256" fillId="0" borderId="52"/>
    <xf numFmtId="40" fontId="71" fillId="21" borderId="45"/>
    <xf numFmtId="40" fontId="88" fillId="0" borderId="69"/>
    <xf numFmtId="0" fontId="257" fillId="0" borderId="0"/>
    <xf numFmtId="192" fontId="20" fillId="23" borderId="70" applyNumberFormat="0" applyFont="0" applyAlignment="0">
      <alignment horizontal="left"/>
    </xf>
    <xf numFmtId="0" fontId="108" fillId="0" borderId="37"/>
    <xf numFmtId="0" fontId="258" fillId="0" borderId="0" applyBorder="0" applyProtection="0">
      <alignment vertical="center"/>
    </xf>
    <xf numFmtId="245" fontId="258" fillId="0" borderId="1" applyBorder="0" applyProtection="0">
      <alignment horizontal="right" vertical="center"/>
    </xf>
    <xf numFmtId="0" fontId="259" fillId="97" borderId="0" applyBorder="0" applyProtection="0">
      <alignment horizontal="centerContinuous" vertical="center"/>
    </xf>
    <xf numFmtId="0" fontId="259" fillId="98" borderId="1" applyBorder="0" applyProtection="0">
      <alignment horizontal="centerContinuous" vertical="center"/>
    </xf>
    <xf numFmtId="0" fontId="260" fillId="0" borderId="0" applyFill="0" applyBorder="0" applyProtection="0">
      <alignment horizontal="left"/>
    </xf>
    <xf numFmtId="0" fontId="135" fillId="0" borderId="11" applyFill="0" applyBorder="0" applyProtection="0">
      <alignment horizontal="left" vertical="top"/>
    </xf>
    <xf numFmtId="192" fontId="20" fillId="23" borderId="70" applyNumberFormat="0" applyFont="0" applyAlignment="0">
      <alignment horizontal="left"/>
    </xf>
    <xf numFmtId="0" fontId="261" fillId="0" borderId="0"/>
    <xf numFmtId="3" fontId="20" fillId="0" borderId="0"/>
    <xf numFmtId="0" fontId="25" fillId="99" borderId="42">
      <alignment vertical="center" wrapText="1"/>
    </xf>
    <xf numFmtId="49" fontId="77" fillId="23" borderId="26">
      <alignment horizontal="center" vertical="center" wrapText="1"/>
    </xf>
    <xf numFmtId="49" fontId="77" fillId="100" borderId="26">
      <alignment horizontal="left" vertical="center" wrapText="1"/>
    </xf>
    <xf numFmtId="220" fontId="20" fillId="23" borderId="42">
      <alignment vertical="center"/>
    </xf>
    <xf numFmtId="0" fontId="20" fillId="23" borderId="42">
      <alignment vertical="center" wrapText="1"/>
    </xf>
    <xf numFmtId="329" fontId="103" fillId="0" borderId="0" applyFont="0" applyFill="0" applyBorder="0" applyProtection="0">
      <alignment horizontal="left"/>
    </xf>
    <xf numFmtId="330" fontId="103" fillId="0" borderId="0" applyFont="0" applyFill="0" applyBorder="0" applyProtection="0">
      <alignment horizontal="left"/>
    </xf>
    <xf numFmtId="331" fontId="103" fillId="0" borderId="0" applyFont="0" applyFill="0" applyBorder="0" applyProtection="0">
      <alignment horizontal="left"/>
    </xf>
    <xf numFmtId="49" fontId="92" fillId="0" borderId="0" applyFill="0" applyBorder="0" applyAlignment="0"/>
    <xf numFmtId="332" fontId="93" fillId="0" borderId="0" applyFill="0" applyBorder="0" applyAlignment="0"/>
    <xf numFmtId="333" fontId="93" fillId="0" borderId="0" applyFill="0" applyBorder="0" applyAlignment="0"/>
    <xf numFmtId="0" fontId="262" fillId="0" borderId="0"/>
    <xf numFmtId="0" fontId="263" fillId="0" borderId="0"/>
    <xf numFmtId="0" fontId="197" fillId="0" borderId="0"/>
    <xf numFmtId="334" fontId="56" fillId="0" borderId="0" applyFont="0" applyFill="0" applyBorder="0" applyAlignment="0" applyProtection="0"/>
    <xf numFmtId="335" fontId="56" fillId="0" borderId="0" applyFont="0" applyFill="0" applyBorder="0" applyAlignment="0" applyProtection="0"/>
    <xf numFmtId="0" fontId="264" fillId="0" borderId="0" applyFill="0" applyBorder="0" applyProtection="0">
      <alignment horizontal="left" vertical="top"/>
    </xf>
    <xf numFmtId="18" fontId="117" fillId="0" borderId="0" applyFont="0" applyFill="0" applyBorder="0" applyAlignment="0" applyProtection="0">
      <alignment horizontal="left"/>
    </xf>
    <xf numFmtId="0" fontId="111" fillId="0" borderId="0" applyNumberFormat="0" applyFill="0" applyBorder="0" applyAlignment="0" applyProtection="0"/>
    <xf numFmtId="0" fontId="265" fillId="0" borderId="0" applyNumberFormat="0" applyFill="0" applyBorder="0" applyAlignment="0" applyProtection="0"/>
    <xf numFmtId="0" fontId="46" fillId="20" borderId="0"/>
    <xf numFmtId="192" fontId="137" fillId="64" borderId="42">
      <alignment vertical="center"/>
      <protection locked="0"/>
    </xf>
    <xf numFmtId="192" fontId="137" fillId="23" borderId="43">
      <alignment vertical="center"/>
    </xf>
    <xf numFmtId="0" fontId="25" fillId="101" borderId="42">
      <alignment horizontal="center" vertical="center"/>
    </xf>
    <xf numFmtId="0" fontId="266" fillId="50" borderId="42" applyNumberFormat="0" applyFont="0" applyFill="0" applyBorder="0" applyAlignment="0" applyProtection="0">
      <alignment horizontal="left" vertical="center" indent="1"/>
    </xf>
    <xf numFmtId="1" fontId="137" fillId="23" borderId="42">
      <alignment horizontal="center" vertical="center"/>
    </xf>
    <xf numFmtId="0" fontId="20" fillId="20" borderId="0"/>
    <xf numFmtId="0" fontId="91" fillId="23" borderId="42" applyNumberFormat="0" applyAlignment="0" applyProtection="0">
      <alignment horizontal="left" vertical="center" wrapText="1" indent="2"/>
    </xf>
    <xf numFmtId="0" fontId="267" fillId="102" borderId="26">
      <alignment horizontal="center" vertical="center"/>
    </xf>
    <xf numFmtId="336" fontId="20" fillId="0" borderId="0"/>
    <xf numFmtId="0" fontId="268" fillId="103" borderId="0"/>
    <xf numFmtId="0" fontId="269" fillId="0" borderId="0"/>
    <xf numFmtId="0" fontId="270" fillId="97" borderId="0" applyBorder="0"/>
    <xf numFmtId="241" fontId="230" fillId="0" borderId="0" applyNumberFormat="0" applyFill="0" applyBorder="0" applyAlignment="0" applyProtection="0"/>
    <xf numFmtId="0" fontId="20" fillId="0" borderId="71" applyNumberFormat="0" applyFill="0" applyAlignment="0" applyProtection="0"/>
    <xf numFmtId="0" fontId="181" fillId="0" borderId="72"/>
    <xf numFmtId="0" fontId="181" fillId="0" borderId="37"/>
    <xf numFmtId="0" fontId="20" fillId="0" borderId="0" applyFont="0" applyFill="0" applyBorder="0" applyAlignment="0" applyProtection="0"/>
    <xf numFmtId="0" fontId="149" fillId="0" borderId="0"/>
    <xf numFmtId="0" fontId="58" fillId="0" borderId="0" applyAlignment="0"/>
    <xf numFmtId="0" fontId="152" fillId="0" borderId="0"/>
    <xf numFmtId="0" fontId="20" fillId="0" borderId="0"/>
    <xf numFmtId="10" fontId="217" fillId="0" borderId="73" applyNumberFormat="0" applyFont="0" applyFill="0" applyAlignment="0" applyProtection="0"/>
    <xf numFmtId="0" fontId="25" fillId="0" borderId="0"/>
    <xf numFmtId="37" fontId="75" fillId="0" borderId="0" applyFill="0" applyBorder="0" applyAlignment="0">
      <alignment vertical="center"/>
    </xf>
    <xf numFmtId="0" fontId="271" fillId="0" borderId="0" applyNumberFormat="0" applyFill="0" applyBorder="0" applyAlignment="0">
      <protection locked="0"/>
    </xf>
    <xf numFmtId="202" fontId="224" fillId="104" borderId="0">
      <alignment horizontal="centerContinuous" wrapText="1"/>
    </xf>
    <xf numFmtId="0" fontId="191" fillId="25" borderId="21">
      <alignment horizontal="center" vertical="center"/>
    </xf>
    <xf numFmtId="0" fontId="272" fillId="0" borderId="0"/>
    <xf numFmtId="210" fontId="185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38" fontId="273" fillId="0" borderId="0" applyNumberFormat="0" applyFill="0" applyBorder="0" applyProtection="0">
      <alignment horizontal="center"/>
    </xf>
    <xf numFmtId="0" fontId="20" fillId="0" borderId="0">
      <alignment horizontal="center" vertical="center" textRotation="180"/>
    </xf>
    <xf numFmtId="337" fontId="20" fillId="0" borderId="0"/>
    <xf numFmtId="338" fontId="20" fillId="0" borderId="0" applyFont="0" applyFill="0" applyBorder="0" applyAlignment="0" applyProtection="0"/>
    <xf numFmtId="339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340" fontId="20" fillId="0" borderId="0" applyFont="0" applyFill="0" applyBorder="0" applyAlignment="0" applyProtection="0"/>
    <xf numFmtId="341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342" fontId="20" fillId="0" borderId="0" applyFont="0" applyFill="0" applyBorder="0" applyAlignment="0" applyProtection="0"/>
    <xf numFmtId="343" fontId="20" fillId="0" borderId="0" applyFont="0" applyFill="0" applyBorder="0" applyAlignment="0" applyProtection="0"/>
    <xf numFmtId="210" fontId="56" fillId="0" borderId="0" applyFont="0" applyFill="0" applyBorder="0" applyAlignment="0" applyProtection="0"/>
    <xf numFmtId="225" fontId="56" fillId="0" borderId="0" applyFont="0" applyFill="0" applyBorder="0" applyAlignment="0" applyProtection="0"/>
    <xf numFmtId="0" fontId="25" fillId="105" borderId="42">
      <alignment vertical="center"/>
      <protection locked="0"/>
    </xf>
    <xf numFmtId="0" fontId="25" fillId="36" borderId="0" applyNumberFormat="0" applyBorder="0" applyAlignment="0" applyProtection="0"/>
    <xf numFmtId="344" fontId="20" fillId="0" borderId="0" applyFont="0" applyFill="0" applyBorder="0" applyAlignment="0" applyProtection="0"/>
    <xf numFmtId="345" fontId="20" fillId="0" borderId="0" applyFont="0" applyFill="0" applyBorder="0" applyAlignment="0" applyProtection="0"/>
    <xf numFmtId="346" fontId="98" fillId="0" borderId="41" applyFont="0" applyFill="0" applyBorder="0" applyAlignment="0" applyProtection="0"/>
    <xf numFmtId="347" fontId="19" fillId="0" borderId="9" applyFont="0" applyFill="0" applyBorder="0" applyAlignment="0">
      <alignment horizontal="centerContinuous"/>
    </xf>
    <xf numFmtId="348" fontId="274" fillId="0" borderId="9" applyFont="0" applyFill="0" applyBorder="0" applyAlignment="0">
      <alignment horizontal="centerContinuous"/>
    </xf>
    <xf numFmtId="349" fontId="75" fillId="0" borderId="0" applyFill="0" applyBorder="0" applyProtection="0"/>
    <xf numFmtId="350" fontId="20" fillId="0" borderId="0" applyFill="0" applyBorder="0" applyProtection="0"/>
    <xf numFmtId="0" fontId="20" fillId="0" borderId="1" applyFill="0" applyBorder="0" applyProtection="0">
      <alignment horizontal="center"/>
    </xf>
    <xf numFmtId="1" fontId="275" fillId="0" borderId="0" applyFill="0" applyProtection="0">
      <alignment horizontal="right"/>
    </xf>
    <xf numFmtId="0" fontId="25" fillId="96" borderId="26">
      <alignment horizontal="right" wrapText="1"/>
      <protection locked="0"/>
    </xf>
    <xf numFmtId="192" fontId="20" fillId="96" borderId="26" applyNumberFormat="0" applyFill="0" applyBorder="0" applyProtection="0">
      <alignment vertical="center"/>
      <protection locked="0"/>
    </xf>
    <xf numFmtId="275" fontId="20" fillId="0" borderId="0" applyFont="0" applyFill="0" applyBorder="0" applyAlignment="0" applyProtection="0"/>
    <xf numFmtId="351" fontId="25" fillId="0" borderId="0" applyFont="0" applyFill="0" applyBorder="0" applyAlignment="0" applyProtection="0"/>
    <xf numFmtId="0" fontId="20" fillId="0" borderId="26">
      <alignment vertical="center" wrapText="1"/>
    </xf>
    <xf numFmtId="244" fontId="22" fillId="0" borderId="74">
      <protection locked="0"/>
    </xf>
    <xf numFmtId="0" fontId="20" fillId="0" borderId="26">
      <alignment vertical="top" wrapText="1"/>
    </xf>
    <xf numFmtId="277" fontId="20" fillId="0" borderId="75">
      <alignment horizontal="center"/>
    </xf>
    <xf numFmtId="1" fontId="276" fillId="21" borderId="0">
      <alignment vertical="center"/>
    </xf>
    <xf numFmtId="37" fontId="116" fillId="1" borderId="0">
      <alignment vertical="center"/>
    </xf>
    <xf numFmtId="2" fontId="277" fillId="0" borderId="0" applyFill="0" applyBorder="0">
      <alignment horizontal="center" vertical="center"/>
    </xf>
    <xf numFmtId="1" fontId="277" fillId="0" borderId="0">
      <alignment horizontal="center" vertical="center"/>
    </xf>
    <xf numFmtId="10" fontId="277" fillId="0" borderId="0">
      <alignment horizontal="center" vertical="center"/>
    </xf>
    <xf numFmtId="3" fontId="278" fillId="5" borderId="76"/>
    <xf numFmtId="3" fontId="279" fillId="5" borderId="2"/>
    <xf numFmtId="3" fontId="280" fillId="5" borderId="0"/>
    <xf numFmtId="0" fontId="281" fillId="0" borderId="0" applyNumberFormat="0" applyFill="0" applyBorder="0" applyAlignment="0" applyProtection="0"/>
    <xf numFmtId="192" fontId="20" fillId="85" borderId="26">
      <alignment vertical="top"/>
    </xf>
    <xf numFmtId="0" fontId="19" fillId="20" borderId="21"/>
    <xf numFmtId="0" fontId="282" fillId="0" borderId="0" applyProtection="0"/>
    <xf numFmtId="14" fontId="22" fillId="0" borderId="0">
      <alignment vertical="center"/>
    </xf>
    <xf numFmtId="14" fontId="283" fillId="0" borderId="54" applyBorder="0">
      <alignment horizontal="center" vertical="center"/>
    </xf>
    <xf numFmtId="352" fontId="111" fillId="0" borderId="0"/>
    <xf numFmtId="14" fontId="111" fillId="0" borderId="0"/>
    <xf numFmtId="353" fontId="96" fillId="20" borderId="0" applyFont="0" applyFill="0" applyBorder="0" applyAlignment="0" applyProtection="0">
      <alignment horizontal="right"/>
    </xf>
    <xf numFmtId="354" fontId="1" fillId="0" borderId="0" applyFont="0" applyFill="0" applyBorder="0" applyAlignment="0" applyProtection="0"/>
    <xf numFmtId="354" fontId="1" fillId="0" borderId="0" applyFont="0" applyFill="0" applyBorder="0" applyAlignment="0" applyProtection="0"/>
    <xf numFmtId="354" fontId="1" fillId="0" borderId="0" applyFont="0" applyFill="0" applyBorder="0" applyAlignment="0" applyProtection="0"/>
    <xf numFmtId="354" fontId="1" fillId="0" borderId="0" applyFont="0" applyFill="0" applyBorder="0" applyAlignment="0" applyProtection="0"/>
    <xf numFmtId="354" fontId="1" fillId="0" borderId="0" applyFont="0" applyFill="0" applyBorder="0" applyAlignment="0" applyProtection="0"/>
    <xf numFmtId="354" fontId="1" fillId="0" borderId="0" applyFont="0" applyFill="0" applyBorder="0" applyAlignment="0" applyProtection="0"/>
    <xf numFmtId="354" fontId="1" fillId="0" borderId="0" applyFont="0" applyFill="0" applyBorder="0" applyAlignment="0" applyProtection="0"/>
    <xf numFmtId="354" fontId="1" fillId="0" borderId="0" applyFont="0" applyFill="0" applyBorder="0" applyAlignment="0" applyProtection="0"/>
    <xf numFmtId="354" fontId="1" fillId="0" borderId="0" applyFont="0" applyFill="0" applyBorder="0" applyAlignment="0" applyProtection="0"/>
    <xf numFmtId="354" fontId="1" fillId="0" borderId="0" applyFont="0" applyFill="0" applyBorder="0" applyAlignment="0" applyProtection="0"/>
    <xf numFmtId="354" fontId="1" fillId="0" borderId="0" applyFont="0" applyFill="0" applyBorder="0" applyAlignment="0" applyProtection="0"/>
    <xf numFmtId="354" fontId="1" fillId="0" borderId="0" applyFont="0" applyFill="0" applyBorder="0" applyAlignment="0" applyProtection="0"/>
    <xf numFmtId="354" fontId="1" fillId="0" borderId="0" applyFont="0" applyFill="0" applyBorder="0" applyAlignment="0" applyProtection="0"/>
    <xf numFmtId="354" fontId="1" fillId="0" borderId="0" applyFont="0" applyFill="0" applyBorder="0" applyAlignment="0" applyProtection="0"/>
    <xf numFmtId="354" fontId="1" fillId="0" borderId="0" applyFont="0" applyFill="0" applyBorder="0" applyAlignment="0" applyProtection="0"/>
    <xf numFmtId="354" fontId="1" fillId="0" borderId="0" applyFont="0" applyFill="0" applyBorder="0" applyAlignment="0" applyProtection="0"/>
    <xf numFmtId="354" fontId="1" fillId="0" borderId="0" applyFont="0" applyFill="0" applyBorder="0" applyAlignment="0" applyProtection="0"/>
    <xf numFmtId="354" fontId="1" fillId="0" borderId="0" applyFont="0" applyFill="0" applyBorder="0" applyAlignment="0" applyProtection="0"/>
    <xf numFmtId="354" fontId="1" fillId="0" borderId="0" applyFont="0" applyFill="0" applyBorder="0" applyAlignment="0" applyProtection="0"/>
    <xf numFmtId="354" fontId="1" fillId="0" borderId="0" applyFont="0" applyFill="0" applyBorder="0" applyAlignment="0" applyProtection="0"/>
    <xf numFmtId="354" fontId="1" fillId="0" borderId="0" applyFont="0" applyFill="0" applyBorder="0" applyAlignment="0" applyProtection="0"/>
    <xf numFmtId="354" fontId="1" fillId="0" borderId="0" applyFont="0" applyFill="0" applyBorder="0" applyAlignment="0" applyProtection="0"/>
    <xf numFmtId="354" fontId="1" fillId="0" borderId="0" applyFont="0" applyFill="0" applyBorder="0" applyAlignment="0" applyProtection="0"/>
    <xf numFmtId="354" fontId="1" fillId="0" borderId="0" applyFont="0" applyFill="0" applyBorder="0" applyAlignment="0" applyProtection="0"/>
    <xf numFmtId="354" fontId="1" fillId="0" borderId="0" applyFont="0" applyFill="0" applyBorder="0" applyAlignment="0" applyProtection="0"/>
    <xf numFmtId="354" fontId="1" fillId="0" borderId="0" applyFont="0" applyFill="0" applyBorder="0" applyAlignment="0" applyProtection="0"/>
    <xf numFmtId="354" fontId="1" fillId="0" borderId="0" applyFont="0" applyFill="0" applyBorder="0" applyAlignment="0" applyProtection="0"/>
    <xf numFmtId="354" fontId="1" fillId="0" borderId="0" applyFont="0" applyFill="0" applyBorder="0" applyAlignment="0" applyProtection="0"/>
    <xf numFmtId="354" fontId="1" fillId="0" borderId="0" applyFont="0" applyFill="0" applyBorder="0" applyAlignment="0" applyProtection="0"/>
    <xf numFmtId="354" fontId="1" fillId="0" borderId="0" applyFont="0" applyFill="0" applyBorder="0" applyAlignment="0" applyProtection="0"/>
    <xf numFmtId="354" fontId="1" fillId="0" borderId="0" applyFont="0" applyFill="0" applyBorder="0" applyAlignment="0" applyProtection="0"/>
    <xf numFmtId="354" fontId="1" fillId="0" borderId="0" applyFont="0" applyFill="0" applyBorder="0" applyAlignment="0" applyProtection="0"/>
    <xf numFmtId="354" fontId="1" fillId="0" borderId="0" applyFont="0" applyFill="0" applyBorder="0" applyAlignment="0" applyProtection="0"/>
    <xf numFmtId="354" fontId="1" fillId="0" borderId="0" applyFont="0" applyFill="0" applyBorder="0" applyAlignment="0" applyProtection="0"/>
    <xf numFmtId="354" fontId="1" fillId="0" borderId="0" applyFont="0" applyFill="0" applyBorder="0" applyAlignment="0" applyProtection="0"/>
    <xf numFmtId="354" fontId="1" fillId="0" borderId="0" applyFont="0" applyFill="0" applyBorder="0" applyAlignment="0" applyProtection="0"/>
    <xf numFmtId="354" fontId="1" fillId="0" borderId="0" applyFont="0" applyFill="0" applyBorder="0" applyAlignment="0" applyProtection="0"/>
    <xf numFmtId="354" fontId="1" fillId="0" borderId="0" applyFont="0" applyFill="0" applyBorder="0" applyAlignment="0" applyProtection="0"/>
    <xf numFmtId="354" fontId="1" fillId="0" borderId="0" applyFont="0" applyFill="0" applyBorder="0" applyAlignment="0" applyProtection="0"/>
    <xf numFmtId="354" fontId="1" fillId="0" borderId="0" applyFont="0" applyFill="0" applyBorder="0" applyAlignment="0" applyProtection="0"/>
    <xf numFmtId="354" fontId="1" fillId="0" borderId="0" applyFont="0" applyFill="0" applyBorder="0" applyAlignment="0" applyProtection="0"/>
    <xf numFmtId="354" fontId="1" fillId="0" borderId="0" applyFont="0" applyFill="0" applyBorder="0" applyAlignment="0" applyProtection="0"/>
    <xf numFmtId="354" fontId="1" fillId="0" borderId="0" applyFont="0" applyFill="0" applyBorder="0" applyAlignment="0" applyProtection="0"/>
    <xf numFmtId="354" fontId="1" fillId="0" borderId="0" applyFont="0" applyFill="0" applyBorder="0" applyAlignment="0" applyProtection="0"/>
    <xf numFmtId="354" fontId="1" fillId="0" borderId="0" applyFont="0" applyFill="0" applyBorder="0" applyAlignment="0" applyProtection="0"/>
    <xf numFmtId="354" fontId="1" fillId="0" borderId="0" applyFont="0" applyFill="0" applyBorder="0" applyAlignment="0" applyProtection="0"/>
    <xf numFmtId="354" fontId="1" fillId="0" borderId="0" applyFont="0" applyFill="0" applyBorder="0" applyAlignment="0" applyProtection="0"/>
    <xf numFmtId="354" fontId="1" fillId="0" borderId="0" applyFont="0" applyFill="0" applyBorder="0" applyAlignment="0" applyProtection="0"/>
    <xf numFmtId="354" fontId="1" fillId="0" borderId="0" applyFont="0" applyFill="0" applyBorder="0" applyAlignment="0" applyProtection="0"/>
    <xf numFmtId="354" fontId="1" fillId="0" borderId="0" applyFont="0" applyFill="0" applyBorder="0" applyAlignment="0" applyProtection="0"/>
    <xf numFmtId="354" fontId="1" fillId="0" borderId="0" applyFont="0" applyFill="0" applyBorder="0" applyAlignment="0" applyProtection="0"/>
    <xf numFmtId="354" fontId="1" fillId="0" borderId="0" applyFont="0" applyFill="0" applyBorder="0" applyAlignment="0" applyProtection="0"/>
    <xf numFmtId="354" fontId="1" fillId="0" borderId="0" applyFont="0" applyFill="0" applyBorder="0" applyAlignment="0" applyProtection="0"/>
    <xf numFmtId="354" fontId="1" fillId="0" borderId="0" applyFont="0" applyFill="0" applyBorder="0" applyAlignment="0" applyProtection="0"/>
    <xf numFmtId="354" fontId="1" fillId="0" borderId="0" applyFont="0" applyFill="0" applyBorder="0" applyAlignment="0" applyProtection="0"/>
    <xf numFmtId="354" fontId="1" fillId="0" borderId="0" applyFont="0" applyFill="0" applyBorder="0" applyAlignment="0" applyProtection="0"/>
    <xf numFmtId="354" fontId="1" fillId="0" borderId="0" applyFont="0" applyFill="0" applyBorder="0" applyAlignment="0" applyProtection="0"/>
    <xf numFmtId="354" fontId="1" fillId="0" borderId="0" applyFont="0" applyFill="0" applyBorder="0" applyAlignment="0" applyProtection="0"/>
    <xf numFmtId="354" fontId="1" fillId="0" borderId="0" applyFont="0" applyFill="0" applyBorder="0" applyAlignment="0" applyProtection="0"/>
    <xf numFmtId="354" fontId="1" fillId="0" borderId="0" applyFont="0" applyFill="0" applyBorder="0" applyAlignment="0" applyProtection="0"/>
    <xf numFmtId="354" fontId="1" fillId="0" borderId="0" applyFont="0" applyFill="0" applyBorder="0" applyAlignment="0" applyProtection="0"/>
    <xf numFmtId="354" fontId="1" fillId="0" borderId="0" applyFont="0" applyFill="0" applyBorder="0" applyAlignment="0" applyProtection="0"/>
    <xf numFmtId="354" fontId="1" fillId="0" borderId="0" applyFont="0" applyFill="0" applyBorder="0" applyAlignment="0" applyProtection="0"/>
    <xf numFmtId="354" fontId="1" fillId="0" borderId="0" applyFont="0" applyFill="0" applyBorder="0" applyAlignment="0" applyProtection="0"/>
    <xf numFmtId="354" fontId="1" fillId="0" borderId="0" applyFont="0" applyFill="0" applyBorder="0" applyAlignment="0" applyProtection="0"/>
    <xf numFmtId="354" fontId="1" fillId="0" borderId="0" applyFont="0" applyFill="0" applyBorder="0" applyAlignment="0" applyProtection="0"/>
    <xf numFmtId="354" fontId="1" fillId="0" borderId="0" applyFont="0" applyFill="0" applyBorder="0" applyAlignment="0" applyProtection="0"/>
    <xf numFmtId="354" fontId="1" fillId="0" borderId="0" applyFont="0" applyFill="0" applyBorder="0" applyAlignment="0" applyProtection="0"/>
    <xf numFmtId="354" fontId="1" fillId="0" borderId="0" applyFont="0" applyFill="0" applyBorder="0" applyAlignment="0" applyProtection="0"/>
    <xf numFmtId="354" fontId="1" fillId="0" borderId="0" applyFont="0" applyFill="0" applyBorder="0" applyAlignment="0" applyProtection="0"/>
    <xf numFmtId="354" fontId="1" fillId="0" borderId="0" applyFont="0" applyFill="0" applyBorder="0" applyAlignment="0" applyProtection="0"/>
    <xf numFmtId="354" fontId="1" fillId="0" borderId="0" applyFont="0" applyFill="0" applyBorder="0" applyAlignment="0" applyProtection="0"/>
    <xf numFmtId="354" fontId="1" fillId="0" borderId="0" applyFont="0" applyFill="0" applyBorder="0" applyAlignment="0" applyProtection="0"/>
    <xf numFmtId="354" fontId="1" fillId="0" borderId="0" applyFont="0" applyFill="0" applyBorder="0" applyAlignment="0" applyProtection="0"/>
    <xf numFmtId="354" fontId="1" fillId="0" borderId="0" applyFont="0" applyFill="0" applyBorder="0" applyAlignment="0" applyProtection="0"/>
    <xf numFmtId="354" fontId="1" fillId="0" borderId="0" applyFont="0" applyFill="0" applyBorder="0" applyAlignment="0" applyProtection="0"/>
    <xf numFmtId="354" fontId="1" fillId="0" borderId="0" applyFont="0" applyFill="0" applyBorder="0" applyAlignment="0" applyProtection="0"/>
    <xf numFmtId="354" fontId="1" fillId="0" borderId="0" applyFont="0" applyFill="0" applyBorder="0" applyAlignment="0" applyProtection="0"/>
    <xf numFmtId="284" fontId="20" fillId="0" borderId="0" applyFont="0" applyFill="0" applyBorder="0" applyAlignment="0" applyProtection="0"/>
    <xf numFmtId="355" fontId="20" fillId="0" borderId="0" applyFont="0" applyFill="0" applyBorder="0" applyAlignment="0" applyProtection="0"/>
    <xf numFmtId="285" fontId="20" fillId="0" borderId="0" applyFont="0" applyFill="0" applyBorder="0" applyAlignment="0" applyProtection="0"/>
    <xf numFmtId="191" fontId="20" fillId="0" borderId="0" applyFont="0" applyFill="0" applyBorder="0" applyAlignment="0" applyProtection="0"/>
    <xf numFmtId="198" fontId="77" fillId="20" borderId="0" applyNumberFormat="0" applyFont="0" applyFill="0" applyBorder="0" applyAlignment="0" applyProtection="0">
      <alignment vertical="center"/>
    </xf>
    <xf numFmtId="0" fontId="20" fillId="64" borderId="26">
      <alignment vertical="top" wrapText="1"/>
    </xf>
    <xf numFmtId="356" fontId="96" fillId="0" borderId="26" applyNumberFormat="0" applyBorder="0" applyAlignment="0">
      <alignment horizontal="centerContinuous" vertical="center" wrapText="1"/>
    </xf>
    <xf numFmtId="289" fontId="20" fillId="0" borderId="37">
      <alignment horizontal="center" vertical="center" wrapText="1"/>
    </xf>
    <xf numFmtId="0" fontId="284" fillId="0" borderId="0" applyFill="0" applyBorder="0">
      <alignment horizontal="left" vertical="center"/>
    </xf>
    <xf numFmtId="0" fontId="285" fillId="0" borderId="0" applyFill="0" applyBorder="0">
      <alignment horizontal="left" vertical="center"/>
    </xf>
    <xf numFmtId="0" fontId="272" fillId="0" borderId="0"/>
    <xf numFmtId="0" fontId="286" fillId="0" borderId="0" applyProtection="0"/>
    <xf numFmtId="1" fontId="278" fillId="5" borderId="77">
      <alignment wrapText="1"/>
    </xf>
    <xf numFmtId="0" fontId="287" fillId="0" borderId="0" applyProtection="0"/>
    <xf numFmtId="1" fontId="278" fillId="5" borderId="0"/>
    <xf numFmtId="244" fontId="288" fillId="43" borderId="74"/>
    <xf numFmtId="0" fontId="20" fillId="0" borderId="26">
      <alignment horizontal="right"/>
    </xf>
    <xf numFmtId="0" fontId="289" fillId="0" borderId="0"/>
    <xf numFmtId="0" fontId="111" fillId="0" borderId="26">
      <alignment horizontal="center" vertical="center" wrapText="1"/>
    </xf>
    <xf numFmtId="0" fontId="111" fillId="0" borderId="26">
      <alignment horizontal="center" vertical="center" textRotation="90" wrapText="1"/>
    </xf>
    <xf numFmtId="39" fontId="75" fillId="0" borderId="0">
      <alignment vertical="center"/>
    </xf>
    <xf numFmtId="0" fontId="290" fillId="0" borderId="0">
      <alignment horizontal="left"/>
    </xf>
    <xf numFmtId="39" fontId="75" fillId="0" borderId="0">
      <alignment vertical="center"/>
    </xf>
    <xf numFmtId="3" fontId="19" fillId="21" borderId="78" applyFill="0">
      <alignment vertical="center"/>
    </xf>
    <xf numFmtId="0" fontId="282" fillId="0" borderId="20" applyProtection="0"/>
    <xf numFmtId="0" fontId="83" fillId="20" borderId="0"/>
    <xf numFmtId="0" fontId="20" fillId="0" borderId="0"/>
    <xf numFmtId="0" fontId="291" fillId="0" borderId="26">
      <alignment horizontal="left" vertical="top" indent="1"/>
    </xf>
    <xf numFmtId="0" fontId="94" fillId="0" borderId="26">
      <alignment horizontal="left" wrapText="1" indent="4"/>
    </xf>
    <xf numFmtId="0" fontId="292" fillId="20" borderId="0"/>
    <xf numFmtId="357" fontId="116" fillId="0" borderId="0">
      <alignment vertical="center" wrapText="1"/>
    </xf>
    <xf numFmtId="357" fontId="116" fillId="0" borderId="0">
      <alignment vertical="center"/>
    </xf>
    <xf numFmtId="358" fontId="116" fillId="0" borderId="0">
      <alignment vertical="center"/>
    </xf>
    <xf numFmtId="3" fontId="96" fillId="0" borderId="0"/>
    <xf numFmtId="0" fontId="20" fillId="0" borderId="0"/>
    <xf numFmtId="0" fontId="20" fillId="0" borderId="0"/>
    <xf numFmtId="0" fontId="20" fillId="0" borderId="0"/>
    <xf numFmtId="0" fontId="293" fillId="0" borderId="0"/>
    <xf numFmtId="0" fontId="20" fillId="0" borderId="0"/>
    <xf numFmtId="0" fontId="1" fillId="0" borderId="0"/>
    <xf numFmtId="0" fontId="96" fillId="0" borderId="0"/>
    <xf numFmtId="169" fontId="20" fillId="0" borderId="0" applyFont="0" applyFill="0" applyBorder="0" applyAlignment="0" applyProtection="0"/>
    <xf numFmtId="220" fontId="91" fillId="0" borderId="0" applyFont="0" applyFill="0" applyBorder="0" applyAlignment="0" applyProtection="0"/>
    <xf numFmtId="169" fontId="20" fillId="0" borderId="0" applyFont="0" applyFill="0" applyBorder="0" applyAlignment="0" applyProtection="0"/>
    <xf numFmtId="164" fontId="96" fillId="0" borderId="0" applyFont="0" applyFill="0" applyBorder="0" applyAlignment="0" applyProtection="0"/>
    <xf numFmtId="316" fontId="16" fillId="0" borderId="0" applyFont="0" applyFill="0" applyBorder="0" applyAlignment="0" applyProtection="0"/>
  </cellStyleXfs>
  <cellXfs count="221">
    <xf numFmtId="0" fontId="0" fillId="0" borderId="0" xfId="0"/>
    <xf numFmtId="165" fontId="9" fillId="0" borderId="0" xfId="0" applyNumberFormat="1" applyFont="1" applyAlignment="1">
      <alignment horizontal="right"/>
    </xf>
    <xf numFmtId="165" fontId="10" fillId="0" borderId="0" xfId="0" applyNumberFormat="1" applyFont="1"/>
    <xf numFmtId="165" fontId="9" fillId="0" borderId="0" xfId="0" applyNumberFormat="1" applyFont="1"/>
    <xf numFmtId="165" fontId="7" fillId="0" borderId="0" xfId="0" applyNumberFormat="1" applyFont="1"/>
    <xf numFmtId="165" fontId="7" fillId="0" borderId="0" xfId="0" applyNumberFormat="1" applyFont="1" applyAlignment="1">
      <alignment horizontal="center"/>
    </xf>
    <xf numFmtId="165" fontId="8" fillId="2" borderId="0" xfId="0" applyNumberFormat="1" applyFont="1" applyFill="1"/>
    <xf numFmtId="165" fontId="8" fillId="2" borderId="7" xfId="0" applyNumberFormat="1" applyFont="1" applyFill="1" applyBorder="1" applyAlignment="1">
      <alignment horizontal="center"/>
    </xf>
    <xf numFmtId="165" fontId="8" fillId="2" borderId="2" xfId="0" applyNumberFormat="1" applyFont="1" applyFill="1" applyBorder="1" applyAlignment="1">
      <alignment horizontal="center"/>
    </xf>
    <xf numFmtId="165" fontId="8" fillId="2" borderId="8" xfId="0" applyNumberFormat="1" applyFont="1" applyFill="1" applyBorder="1" applyAlignment="1">
      <alignment horizontal="center"/>
    </xf>
    <xf numFmtId="165" fontId="8" fillId="2" borderId="12" xfId="0" applyNumberFormat="1" applyFont="1" applyFill="1" applyBorder="1"/>
    <xf numFmtId="165" fontId="8" fillId="2" borderId="0" xfId="0" applyNumberFormat="1" applyFont="1" applyFill="1" applyAlignment="1">
      <alignment horizontal="left"/>
    </xf>
    <xf numFmtId="165" fontId="8" fillId="2" borderId="4" xfId="0" applyNumberFormat="1" applyFont="1" applyFill="1" applyBorder="1" applyAlignment="1">
      <alignment horizontal="center"/>
    </xf>
    <xf numFmtId="165" fontId="8" fillId="2" borderId="0" xfId="0" applyNumberFormat="1" applyFont="1" applyFill="1" applyAlignment="1">
      <alignment horizontal="right"/>
    </xf>
    <xf numFmtId="165" fontId="8" fillId="2" borderId="12" xfId="0" applyNumberFormat="1" applyFont="1" applyFill="1" applyBorder="1" applyAlignment="1">
      <alignment horizontal="right"/>
    </xf>
    <xf numFmtId="165" fontId="10" fillId="0" borderId="11" xfId="0" applyNumberFormat="1" applyFont="1" applyBorder="1" applyAlignment="1">
      <alignment horizontal="left"/>
    </xf>
    <xf numFmtId="165" fontId="10" fillId="0" borderId="0" xfId="0" applyNumberFormat="1" applyFont="1" applyAlignment="1">
      <alignment horizontal="left"/>
    </xf>
    <xf numFmtId="165" fontId="10" fillId="0" borderId="0" xfId="0" applyNumberFormat="1" applyFont="1" applyAlignment="1">
      <alignment wrapText="1"/>
    </xf>
    <xf numFmtId="165" fontId="10" fillId="0" borderId="14" xfId="0" applyNumberFormat="1" applyFont="1" applyBorder="1" applyAlignment="1">
      <alignment horizontal="center"/>
    </xf>
    <xf numFmtId="165" fontId="10" fillId="0" borderId="11" xfId="0" applyNumberFormat="1" applyFont="1" applyBorder="1" applyAlignment="1">
      <alignment horizontal="center"/>
    </xf>
    <xf numFmtId="165" fontId="10" fillId="0" borderId="11" xfId="0" applyNumberFormat="1" applyFont="1" applyBorder="1" applyAlignment="1">
      <alignment horizontal="right"/>
    </xf>
    <xf numFmtId="165" fontId="10" fillId="0" borderId="0" xfId="0" applyNumberFormat="1" applyFont="1" applyAlignment="1">
      <alignment horizontal="right"/>
    </xf>
    <xf numFmtId="165" fontId="10" fillId="0" borderId="12" xfId="0" applyNumberFormat="1" applyFont="1" applyBorder="1" applyAlignment="1">
      <alignment horizontal="right"/>
    </xf>
    <xf numFmtId="165" fontId="7" fillId="0" borderId="0" xfId="0" applyNumberFormat="1" applyFont="1" applyAlignment="1">
      <alignment horizontal="left"/>
    </xf>
    <xf numFmtId="165" fontId="10" fillId="0" borderId="9" xfId="0" applyNumberFormat="1" applyFont="1" applyBorder="1" applyAlignment="1">
      <alignment horizontal="left"/>
    </xf>
    <xf numFmtId="165" fontId="7" fillId="0" borderId="1" xfId="0" applyNumberFormat="1" applyFont="1" applyBorder="1" applyAlignment="1">
      <alignment horizontal="left"/>
    </xf>
    <xf numFmtId="165" fontId="10" fillId="0" borderId="1" xfId="0" applyNumberFormat="1" applyFont="1" applyBorder="1" applyAlignment="1">
      <alignment horizontal="left"/>
    </xf>
    <xf numFmtId="165" fontId="10" fillId="0" borderId="15" xfId="0" applyNumberFormat="1" applyFont="1" applyBorder="1" applyAlignment="1">
      <alignment horizontal="center"/>
    </xf>
    <xf numFmtId="165" fontId="10" fillId="0" borderId="9" xfId="0" applyNumberFormat="1" applyFont="1" applyBorder="1" applyAlignment="1">
      <alignment horizontal="center"/>
    </xf>
    <xf numFmtId="165" fontId="10" fillId="0" borderId="9" xfId="0" applyNumberFormat="1" applyFont="1" applyBorder="1" applyAlignment="1">
      <alignment horizontal="right"/>
    </xf>
    <xf numFmtId="165" fontId="10" fillId="0" borderId="1" xfId="0" applyNumberFormat="1" applyFont="1" applyBorder="1" applyAlignment="1">
      <alignment horizontal="right"/>
    </xf>
    <xf numFmtId="165" fontId="10" fillId="0" borderId="10" xfId="0" applyNumberFormat="1" applyFont="1" applyBorder="1" applyAlignment="1">
      <alignment horizontal="right"/>
    </xf>
    <xf numFmtId="165" fontId="11" fillId="0" borderId="11" xfId="0" applyNumberFormat="1" applyFont="1" applyBorder="1" applyAlignment="1">
      <alignment horizontal="left"/>
    </xf>
    <xf numFmtId="165" fontId="11" fillId="0" borderId="5" xfId="0" applyNumberFormat="1" applyFont="1" applyBorder="1" applyAlignment="1">
      <alignment horizontal="left"/>
    </xf>
    <xf numFmtId="165" fontId="12" fillId="0" borderId="3" xfId="0" applyNumberFormat="1" applyFont="1" applyBorder="1" applyAlignment="1">
      <alignment horizontal="left"/>
    </xf>
    <xf numFmtId="165" fontId="11" fillId="0" borderId="3" xfId="0" applyNumberFormat="1" applyFont="1" applyBorder="1" applyAlignment="1">
      <alignment horizontal="left"/>
    </xf>
    <xf numFmtId="165" fontId="11" fillId="0" borderId="4" xfId="0" applyNumberFormat="1" applyFont="1" applyBorder="1" applyAlignment="1">
      <alignment horizontal="center"/>
    </xf>
    <xf numFmtId="165" fontId="11" fillId="0" borderId="5" xfId="0" applyNumberFormat="1" applyFont="1" applyBorder="1" applyAlignment="1">
      <alignment horizontal="right"/>
    </xf>
    <xf numFmtId="165" fontId="11" fillId="0" borderId="3" xfId="0" applyNumberFormat="1" applyFont="1" applyBorder="1" applyAlignment="1">
      <alignment horizontal="right"/>
    </xf>
    <xf numFmtId="165" fontId="11" fillId="0" borderId="6" xfId="0" applyNumberFormat="1" applyFont="1" applyBorder="1" applyAlignment="1">
      <alignment horizontal="right"/>
    </xf>
    <xf numFmtId="165" fontId="11" fillId="0" borderId="0" xfId="0" applyNumberFormat="1" applyFont="1"/>
    <xf numFmtId="165" fontId="9" fillId="0" borderId="0" xfId="0" applyNumberFormat="1" applyFont="1" applyAlignment="1">
      <alignment horizontal="left"/>
    </xf>
    <xf numFmtId="165" fontId="8" fillId="2" borderId="0" xfId="0" applyNumberFormat="1" applyFont="1" applyFill="1" applyAlignment="1">
      <alignment horizontal="left" vertical="center"/>
    </xf>
    <xf numFmtId="165" fontId="7" fillId="0" borderId="0" xfId="0" applyNumberFormat="1" applyFont="1" applyAlignment="1">
      <alignment vertical="center"/>
    </xf>
    <xf numFmtId="165" fontId="7" fillId="0" borderId="11" xfId="0" applyNumberFormat="1" applyFont="1" applyBorder="1" applyAlignment="1">
      <alignment horizontal="left"/>
    </xf>
    <xf numFmtId="165" fontId="7" fillId="0" borderId="14" xfId="0" applyNumberFormat="1" applyFont="1" applyBorder="1" applyAlignment="1">
      <alignment horizontal="center"/>
    </xf>
    <xf numFmtId="165" fontId="7" fillId="0" borderId="11" xfId="0" applyNumberFormat="1" applyFont="1" applyBorder="1" applyAlignment="1">
      <alignment horizontal="center"/>
    </xf>
    <xf numFmtId="165" fontId="7" fillId="0" borderId="11" xfId="0" applyNumberFormat="1" applyFont="1" applyBorder="1" applyAlignment="1">
      <alignment horizontal="right"/>
    </xf>
    <xf numFmtId="165" fontId="7" fillId="0" borderId="0" xfId="0" applyNumberFormat="1" applyFont="1" applyAlignment="1">
      <alignment horizontal="right"/>
    </xf>
    <xf numFmtId="165" fontId="7" fillId="0" borderId="7" xfId="0" applyNumberFormat="1" applyFont="1" applyBorder="1"/>
    <xf numFmtId="165" fontId="7" fillId="0" borderId="2" xfId="0" applyNumberFormat="1" applyFont="1" applyBorder="1"/>
    <xf numFmtId="165" fontId="7" fillId="0" borderId="2" xfId="0" applyNumberFormat="1" applyFont="1" applyBorder="1" applyAlignment="1">
      <alignment horizontal="right"/>
    </xf>
    <xf numFmtId="165" fontId="7" fillId="0" borderId="9" xfId="0" applyNumberFormat="1" applyFont="1" applyBorder="1"/>
    <xf numFmtId="165" fontId="7" fillId="0" borderId="11" xfId="0" applyNumberFormat="1" applyFont="1" applyBorder="1"/>
    <xf numFmtId="165" fontId="8" fillId="2" borderId="7" xfId="0" applyNumberFormat="1" applyFont="1" applyFill="1" applyBorder="1" applyAlignment="1">
      <alignment horizontal="left" vertical="center"/>
    </xf>
    <xf numFmtId="165" fontId="8" fillId="2" borderId="2" xfId="0" applyNumberFormat="1" applyFont="1" applyFill="1" applyBorder="1" applyAlignment="1">
      <alignment horizontal="left" vertical="center"/>
    </xf>
    <xf numFmtId="165" fontId="8" fillId="2" borderId="2" xfId="0" applyNumberFormat="1" applyFont="1" applyFill="1" applyBorder="1" applyAlignment="1">
      <alignment horizontal="right" vertical="center" wrapText="1"/>
    </xf>
    <xf numFmtId="165" fontId="8" fillId="2" borderId="13" xfId="0" applyNumberFormat="1" applyFont="1" applyFill="1" applyBorder="1" applyAlignment="1">
      <alignment horizontal="right" vertical="center"/>
    </xf>
    <xf numFmtId="165" fontId="8" fillId="2" borderId="8" xfId="0" applyNumberFormat="1" applyFont="1" applyFill="1" applyBorder="1" applyAlignment="1">
      <alignment horizontal="right" vertical="center"/>
    </xf>
    <xf numFmtId="165" fontId="8" fillId="2" borderId="7" xfId="0" applyNumberFormat="1" applyFont="1" applyFill="1" applyBorder="1" applyAlignment="1">
      <alignment vertical="center"/>
    </xf>
    <xf numFmtId="165" fontId="8" fillId="2" borderId="2" xfId="0" applyNumberFormat="1" applyFont="1" applyFill="1" applyBorder="1" applyAlignment="1">
      <alignment vertical="center"/>
    </xf>
    <xf numFmtId="165" fontId="8" fillId="2" borderId="8" xfId="0" applyNumberFormat="1" applyFont="1" applyFill="1" applyBorder="1" applyAlignment="1">
      <alignment vertical="center"/>
    </xf>
    <xf numFmtId="165" fontId="8" fillId="2" borderId="11" xfId="0" applyNumberFormat="1" applyFont="1" applyFill="1" applyBorder="1" applyAlignment="1">
      <alignment horizontal="left" vertical="center"/>
    </xf>
    <xf numFmtId="165" fontId="8" fillId="2" borderId="0" xfId="0" applyNumberFormat="1" applyFont="1" applyFill="1" applyAlignment="1">
      <alignment horizontal="left" vertical="center" wrapText="1"/>
    </xf>
    <xf numFmtId="165" fontId="8" fillId="2" borderId="14" xfId="0" applyNumberFormat="1" applyFont="1" applyFill="1" applyBorder="1" applyAlignment="1">
      <alignment horizontal="right" vertical="center"/>
    </xf>
    <xf numFmtId="165" fontId="8" fillId="2" borderId="12" xfId="0" applyNumberFormat="1" applyFont="1" applyFill="1" applyBorder="1" applyAlignment="1">
      <alignment horizontal="right" vertical="center"/>
    </xf>
    <xf numFmtId="165" fontId="8" fillId="2" borderId="11" xfId="0" applyNumberFormat="1" applyFont="1" applyFill="1" applyBorder="1" applyAlignment="1">
      <alignment vertical="center"/>
    </xf>
    <xf numFmtId="165" fontId="8" fillId="2" borderId="0" xfId="0" applyNumberFormat="1" applyFont="1" applyFill="1" applyAlignment="1">
      <alignment vertical="center"/>
    </xf>
    <xf numFmtId="165" fontId="8" fillId="2" borderId="12" xfId="0" applyNumberFormat="1" applyFont="1" applyFill="1" applyBorder="1" applyAlignment="1">
      <alignment vertical="center"/>
    </xf>
    <xf numFmtId="165" fontId="9" fillId="0" borderId="0" xfId="0" applyNumberFormat="1" applyFont="1" applyAlignment="1">
      <alignment vertical="center"/>
    </xf>
    <xf numFmtId="165" fontId="9" fillId="0" borderId="5" xfId="0" quotePrefix="1" applyNumberFormat="1" applyFont="1" applyBorder="1" applyAlignment="1">
      <alignment vertical="center"/>
    </xf>
    <xf numFmtId="165" fontId="9" fillId="0" borderId="3" xfId="0" quotePrefix="1" applyNumberFormat="1" applyFont="1" applyBorder="1" applyAlignment="1">
      <alignment horizontal="left" vertical="center"/>
    </xf>
    <xf numFmtId="165" fontId="9" fillId="0" borderId="6" xfId="0" applyNumberFormat="1" applyFont="1" applyBorder="1" applyAlignment="1">
      <alignment vertical="center" wrapText="1"/>
    </xf>
    <xf numFmtId="165" fontId="9" fillId="0" borderId="4" xfId="0" quotePrefix="1" applyNumberFormat="1" applyFont="1" applyBorder="1" applyAlignment="1">
      <alignment horizontal="right" vertical="center"/>
    </xf>
    <xf numFmtId="165" fontId="9" fillId="0" borderId="5" xfId="0" applyNumberFormat="1" applyFont="1" applyBorder="1" applyAlignment="1">
      <alignment vertical="center"/>
    </xf>
    <xf numFmtId="165" fontId="9" fillId="0" borderId="3" xfId="0" applyNumberFormat="1" applyFont="1" applyBorder="1" applyAlignment="1">
      <alignment vertical="center"/>
    </xf>
    <xf numFmtId="165" fontId="9" fillId="0" borderId="6" xfId="0" applyNumberFormat="1" applyFont="1" applyBorder="1" applyAlignment="1">
      <alignment vertical="center"/>
    </xf>
    <xf numFmtId="165" fontId="9" fillId="0" borderId="9" xfId="0" quotePrefix="1" applyNumberFormat="1" applyFont="1" applyBorder="1" applyAlignment="1">
      <alignment vertical="center"/>
    </xf>
    <xf numFmtId="165" fontId="9" fillId="0" borderId="1" xfId="0" quotePrefix="1" applyNumberFormat="1" applyFont="1" applyBorder="1" applyAlignment="1">
      <alignment horizontal="left" vertical="center"/>
    </xf>
    <xf numFmtId="165" fontId="9" fillId="0" borderId="1" xfId="0" applyNumberFormat="1" applyFont="1" applyBorder="1" applyAlignment="1">
      <alignment vertical="center" wrapText="1"/>
    </xf>
    <xf numFmtId="165" fontId="9" fillId="0" borderId="15" xfId="0" quotePrefix="1" applyNumberFormat="1" applyFont="1" applyBorder="1" applyAlignment="1">
      <alignment horizontal="right" vertical="center"/>
    </xf>
    <xf numFmtId="165" fontId="9" fillId="0" borderId="15" xfId="0" applyNumberFormat="1" applyFont="1" applyBorder="1" applyAlignment="1">
      <alignment horizontal="right"/>
    </xf>
    <xf numFmtId="165" fontId="9" fillId="0" borderId="0" xfId="0" applyNumberFormat="1" applyFont="1" applyAlignment="1">
      <alignment horizontal="right" vertical="center"/>
    </xf>
    <xf numFmtId="165" fontId="9" fillId="0" borderId="5" xfId="0" applyNumberFormat="1" applyFont="1" applyBorder="1"/>
    <xf numFmtId="165" fontId="9" fillId="0" borderId="3" xfId="0" applyNumberFormat="1" applyFont="1" applyBorder="1" applyAlignment="1">
      <alignment horizontal="left"/>
    </xf>
    <xf numFmtId="165" fontId="9" fillId="0" borderId="4" xfId="0" applyNumberFormat="1" applyFont="1" applyBorder="1" applyAlignment="1">
      <alignment horizontal="right"/>
    </xf>
    <xf numFmtId="9" fontId="9" fillId="0" borderId="5" xfId="1" quotePrefix="1" applyFont="1" applyBorder="1" applyAlignment="1">
      <alignment vertical="center"/>
    </xf>
    <xf numFmtId="9" fontId="9" fillId="0" borderId="3" xfId="1" quotePrefix="1" applyFont="1" applyBorder="1" applyAlignment="1">
      <alignment horizontal="left" vertical="center"/>
    </xf>
    <xf numFmtId="9" fontId="9" fillId="0" borderId="3" xfId="1" applyFont="1" applyBorder="1" applyAlignment="1">
      <alignment vertical="center" wrapText="1"/>
    </xf>
    <xf numFmtId="165" fontId="8" fillId="2" borderId="0" xfId="0" applyNumberFormat="1" applyFont="1" applyFill="1" applyAlignment="1">
      <alignment horizontal="right" vertical="center" wrapText="1"/>
    </xf>
    <xf numFmtId="165" fontId="8" fillId="2" borderId="0" xfId="0" applyNumberFormat="1" applyFont="1" applyFill="1" applyAlignment="1">
      <alignment horizontal="right" vertical="center"/>
    </xf>
    <xf numFmtId="165" fontId="9" fillId="0" borderId="11" xfId="0" quotePrefix="1" applyNumberFormat="1" applyFont="1" applyBorder="1" applyAlignment="1">
      <alignment vertical="center"/>
    </xf>
    <xf numFmtId="9" fontId="9" fillId="0" borderId="0" xfId="1" applyFont="1" applyBorder="1" applyAlignment="1">
      <alignment horizontal="left"/>
    </xf>
    <xf numFmtId="165" fontId="9" fillId="0" borderId="14" xfId="0" applyNumberFormat="1" applyFont="1" applyBorder="1" applyAlignment="1">
      <alignment horizontal="right"/>
    </xf>
    <xf numFmtId="165" fontId="9" fillId="0" borderId="6" xfId="0" applyNumberFormat="1" applyFont="1" applyBorder="1" applyAlignment="1">
      <alignment horizontal="right"/>
    </xf>
    <xf numFmtId="9" fontId="7" fillId="0" borderId="0" xfId="1" applyFont="1"/>
    <xf numFmtId="9" fontId="9" fillId="0" borderId="6" xfId="1" applyFont="1" applyBorder="1" applyAlignment="1">
      <alignment horizontal="right"/>
    </xf>
    <xf numFmtId="9" fontId="7" fillId="0" borderId="0" xfId="1" applyFont="1" applyAlignment="1">
      <alignment horizontal="right"/>
    </xf>
    <xf numFmtId="9" fontId="7" fillId="0" borderId="0" xfId="1" applyFont="1" applyAlignment="1"/>
    <xf numFmtId="165" fontId="9" fillId="0" borderId="3" xfId="0" applyNumberFormat="1" applyFont="1" applyBorder="1" applyAlignment="1">
      <alignment vertical="center" wrapText="1"/>
    </xf>
    <xf numFmtId="165" fontId="7" fillId="0" borderId="7" xfId="0" quotePrefix="1" applyNumberFormat="1" applyFont="1" applyBorder="1" applyAlignment="1">
      <alignment vertical="center"/>
    </xf>
    <xf numFmtId="165" fontId="7" fillId="0" borderId="2" xfId="0" quotePrefix="1" applyNumberFormat="1" applyFont="1" applyBorder="1" applyAlignment="1">
      <alignment horizontal="left" vertical="center"/>
    </xf>
    <xf numFmtId="9" fontId="7" fillId="0" borderId="2" xfId="1" quotePrefix="1" applyFont="1" applyFill="1" applyBorder="1" applyAlignment="1">
      <alignment horizontal="center" vertical="center"/>
    </xf>
    <xf numFmtId="165" fontId="7" fillId="0" borderId="13" xfId="1" quotePrefix="1" applyNumberFormat="1" applyFont="1" applyFill="1" applyBorder="1" applyAlignment="1">
      <alignment horizontal="right" vertical="center"/>
    </xf>
    <xf numFmtId="165" fontId="7" fillId="0" borderId="8" xfId="1" quotePrefix="1" applyNumberFormat="1" applyFont="1" applyFill="1" applyBorder="1" applyAlignment="1">
      <alignment horizontal="right" vertical="center"/>
    </xf>
    <xf numFmtId="165" fontId="7" fillId="0" borderId="2" xfId="1" quotePrefix="1" applyNumberFormat="1" applyFont="1" applyFill="1" applyBorder="1" applyAlignment="1">
      <alignment horizontal="right" vertical="center"/>
    </xf>
    <xf numFmtId="165" fontId="7" fillId="0" borderId="15" xfId="1" quotePrefix="1" applyNumberFormat="1" applyFont="1" applyFill="1" applyBorder="1" applyAlignment="1">
      <alignment horizontal="right" vertical="center"/>
    </xf>
    <xf numFmtId="165" fontId="7" fillId="0" borderId="10" xfId="1" quotePrefix="1" applyNumberFormat="1" applyFont="1" applyFill="1" applyBorder="1" applyAlignment="1">
      <alignment horizontal="right" vertical="center"/>
    </xf>
    <xf numFmtId="165" fontId="7" fillId="0" borderId="1" xfId="1" quotePrefix="1" applyNumberFormat="1" applyFont="1" applyFill="1" applyBorder="1" applyAlignment="1">
      <alignment horizontal="right" vertical="center"/>
    </xf>
    <xf numFmtId="165" fontId="9" fillId="0" borderId="0" xfId="0" quotePrefix="1" applyNumberFormat="1" applyFont="1" applyAlignment="1">
      <alignment vertical="center"/>
    </xf>
    <xf numFmtId="165" fontId="9" fillId="0" borderId="0" xfId="0" quotePrefix="1" applyNumberFormat="1" applyFont="1" applyAlignment="1">
      <alignment horizontal="left" vertical="center"/>
    </xf>
    <xf numFmtId="165" fontId="9" fillId="0" borderId="0" xfId="0" quotePrefix="1" applyNumberFormat="1" applyFont="1" applyAlignment="1">
      <alignment horizontal="center" vertical="center"/>
    </xf>
    <xf numFmtId="165" fontId="9" fillId="0" borderId="0" xfId="1" quotePrefix="1" applyNumberFormat="1" applyFont="1" applyFill="1" applyBorder="1" applyAlignment="1">
      <alignment horizontal="right" vertical="center"/>
    </xf>
    <xf numFmtId="165" fontId="7" fillId="0" borderId="0" xfId="0" quotePrefix="1" applyNumberFormat="1" applyFont="1" applyAlignment="1">
      <alignment vertical="center"/>
    </xf>
    <xf numFmtId="165" fontId="7" fillId="0" borderId="0" xfId="0" quotePrefix="1" applyNumberFormat="1" applyFont="1" applyAlignment="1">
      <alignment horizontal="left" vertical="center"/>
    </xf>
    <xf numFmtId="165" fontId="7" fillId="0" borderId="0" xfId="1" quotePrefix="1" applyNumberFormat="1" applyFont="1" applyFill="1" applyBorder="1" applyAlignment="1">
      <alignment horizontal="right" vertical="center"/>
    </xf>
    <xf numFmtId="165" fontId="9" fillId="0" borderId="7" xfId="0" quotePrefix="1" applyNumberFormat="1" applyFont="1" applyBorder="1" applyAlignment="1">
      <alignment vertical="center"/>
    </xf>
    <xf numFmtId="165" fontId="9" fillId="0" borderId="2" xfId="0" quotePrefix="1" applyNumberFormat="1" applyFont="1" applyBorder="1" applyAlignment="1">
      <alignment horizontal="left" vertical="center"/>
    </xf>
    <xf numFmtId="9" fontId="9" fillId="0" borderId="1" xfId="1" quotePrefix="1" applyFont="1" applyFill="1" applyBorder="1" applyAlignment="1">
      <alignment horizontal="center" vertical="center"/>
    </xf>
    <xf numFmtId="165" fontId="7" fillId="0" borderId="2" xfId="0" quotePrefix="1" applyNumberFormat="1" applyFont="1" applyBorder="1" applyAlignment="1">
      <alignment vertical="center"/>
    </xf>
    <xf numFmtId="165" fontId="7" fillId="0" borderId="2" xfId="0" applyNumberFormat="1" applyFont="1" applyBorder="1" applyAlignment="1">
      <alignment horizontal="left"/>
    </xf>
    <xf numFmtId="165" fontId="7" fillId="0" borderId="13" xfId="0" applyNumberFormat="1" applyFont="1" applyBorder="1" applyAlignment="1">
      <alignment horizontal="center"/>
    </xf>
    <xf numFmtId="165" fontId="7" fillId="0" borderId="15" xfId="0" applyNumberFormat="1" applyFont="1" applyBorder="1" applyAlignment="1">
      <alignment horizontal="center"/>
    </xf>
    <xf numFmtId="165" fontId="7" fillId="0" borderId="4" xfId="0" applyNumberFormat="1" applyFont="1" applyBorder="1" applyAlignment="1">
      <alignment horizontal="center"/>
    </xf>
    <xf numFmtId="165" fontId="7" fillId="0" borderId="6" xfId="0" applyNumberFormat="1" applyFont="1" applyBorder="1" applyAlignment="1">
      <alignment horizontal="center"/>
    </xf>
    <xf numFmtId="165" fontId="9" fillId="0" borderId="4" xfId="0" quotePrefix="1" applyNumberFormat="1" applyFont="1" applyBorder="1" applyAlignment="1">
      <alignment horizontal="center" vertical="center"/>
    </xf>
    <xf numFmtId="9" fontId="9" fillId="0" borderId="4" xfId="1" quotePrefix="1" applyFont="1" applyBorder="1" applyAlignment="1">
      <alignment horizontal="left" vertical="center"/>
    </xf>
    <xf numFmtId="165" fontId="7" fillId="0" borderId="4" xfId="1" quotePrefix="1" applyNumberFormat="1" applyFont="1" applyFill="1" applyBorder="1" applyAlignment="1">
      <alignment horizontal="right" vertical="center"/>
    </xf>
    <xf numFmtId="9" fontId="7" fillId="0" borderId="14" xfId="1" applyFont="1" applyBorder="1" applyAlignment="1">
      <alignment horizontal="center"/>
    </xf>
    <xf numFmtId="9" fontId="7" fillId="0" borderId="15" xfId="1" applyFont="1" applyBorder="1" applyAlignment="1">
      <alignment horizontal="center"/>
    </xf>
    <xf numFmtId="165" fontId="7" fillId="3" borderId="0" xfId="0" applyNumberFormat="1" applyFont="1" applyFill="1" applyAlignment="1">
      <alignment horizontal="left"/>
    </xf>
    <xf numFmtId="165" fontId="10" fillId="3" borderId="14" xfId="0" applyNumberFormat="1" applyFont="1" applyFill="1" applyBorder="1" applyAlignment="1">
      <alignment horizontal="center"/>
    </xf>
    <xf numFmtId="165" fontId="10" fillId="4" borderId="0" xfId="0" applyNumberFormat="1" applyFont="1" applyFill="1" applyAlignment="1">
      <alignment horizontal="right"/>
    </xf>
    <xf numFmtId="165" fontId="10" fillId="4" borderId="12" xfId="0" applyNumberFormat="1" applyFont="1" applyFill="1" applyBorder="1" applyAlignment="1">
      <alignment horizontal="right"/>
    </xf>
    <xf numFmtId="165" fontId="9" fillId="0" borderId="0" xfId="0" applyNumberFormat="1" applyFont="1" applyAlignment="1">
      <alignment vertical="top"/>
    </xf>
    <xf numFmtId="165" fontId="9" fillId="0" borderId="0" xfId="0" quotePrefix="1" applyNumberFormat="1" applyFont="1" applyAlignment="1">
      <alignment vertical="top"/>
    </xf>
    <xf numFmtId="165" fontId="9" fillId="0" borderId="0" xfId="0" quotePrefix="1" applyNumberFormat="1" applyFont="1" applyAlignment="1">
      <alignment horizontal="left" vertical="top"/>
    </xf>
    <xf numFmtId="9" fontId="9" fillId="0" borderId="0" xfId="1" quotePrefix="1" applyFont="1" applyFill="1" applyBorder="1" applyAlignment="1">
      <alignment horizontal="center" vertical="top"/>
    </xf>
    <xf numFmtId="165" fontId="7" fillId="0" borderId="0" xfId="1" quotePrefix="1" applyNumberFormat="1" applyFont="1" applyFill="1" applyBorder="1" applyAlignment="1">
      <alignment horizontal="right" vertical="top"/>
    </xf>
    <xf numFmtId="165" fontId="7" fillId="0" borderId="0" xfId="1" quotePrefix="1" applyNumberFormat="1" applyFont="1" applyFill="1" applyBorder="1" applyAlignment="1">
      <alignment horizontal="right" vertical="top" wrapText="1"/>
    </xf>
    <xf numFmtId="165" fontId="7" fillId="3" borderId="12" xfId="0" applyNumberFormat="1" applyFont="1" applyFill="1" applyBorder="1" applyAlignment="1">
      <alignment horizontal="right"/>
    </xf>
    <xf numFmtId="165" fontId="7" fillId="3" borderId="8" xfId="0" applyNumberFormat="1" applyFont="1" applyFill="1" applyBorder="1"/>
    <xf numFmtId="165" fontId="7" fillId="3" borderId="12" xfId="0" applyNumberFormat="1" applyFont="1" applyFill="1" applyBorder="1"/>
    <xf numFmtId="165" fontId="7" fillId="0" borderId="12" xfId="0" applyNumberFormat="1" applyFont="1" applyBorder="1"/>
    <xf numFmtId="165" fontId="7" fillId="0" borderId="12" xfId="0" applyNumberFormat="1" applyFont="1" applyBorder="1" applyAlignment="1">
      <alignment horizontal="right"/>
    </xf>
    <xf numFmtId="165" fontId="13" fillId="0" borderId="0" xfId="0" applyNumberFormat="1" applyFont="1"/>
    <xf numFmtId="165" fontId="8" fillId="2" borderId="0" xfId="0" applyNumberFormat="1" applyFont="1" applyFill="1" applyAlignment="1">
      <alignment horizontal="center"/>
    </xf>
    <xf numFmtId="165" fontId="8" fillId="2" borderId="0" xfId="0" applyNumberFormat="1" applyFont="1" applyFill="1" applyAlignment="1">
      <alignment horizontal="center" wrapText="1"/>
    </xf>
    <xf numFmtId="165" fontId="8" fillId="2" borderId="0" xfId="0" applyNumberFormat="1" applyFont="1" applyFill="1" applyAlignment="1">
      <alignment horizontal="center" vertical="center"/>
    </xf>
    <xf numFmtId="165" fontId="7" fillId="5" borderId="11" xfId="0" applyNumberFormat="1" applyFont="1" applyFill="1" applyBorder="1"/>
    <xf numFmtId="165" fontId="7" fillId="5" borderId="0" xfId="0" applyNumberFormat="1" applyFont="1" applyFill="1"/>
    <xf numFmtId="165" fontId="7" fillId="5" borderId="12" xfId="0" applyNumberFormat="1" applyFont="1" applyFill="1" applyBorder="1"/>
    <xf numFmtId="165" fontId="7" fillId="5" borderId="12" xfId="0" applyNumberFormat="1" applyFont="1" applyFill="1" applyBorder="1" applyAlignment="1">
      <alignment horizontal="right"/>
    </xf>
    <xf numFmtId="165" fontId="7" fillId="5" borderId="0" xfId="0" applyNumberFormat="1" applyFont="1" applyFill="1" applyAlignment="1">
      <alignment horizontal="center"/>
    </xf>
    <xf numFmtId="165" fontId="7" fillId="5" borderId="7" xfId="0" applyNumberFormat="1" applyFont="1" applyFill="1" applyBorder="1"/>
    <xf numFmtId="165" fontId="7" fillId="5" borderId="9" xfId="0" applyNumberFormat="1" applyFont="1" applyFill="1" applyBorder="1"/>
    <xf numFmtId="165" fontId="7" fillId="5" borderId="10" xfId="0" applyNumberFormat="1" applyFont="1" applyFill="1" applyBorder="1"/>
    <xf numFmtId="165" fontId="7" fillId="0" borderId="3" xfId="0" applyNumberFormat="1" applyFont="1" applyBorder="1"/>
    <xf numFmtId="165" fontId="7" fillId="0" borderId="3" xfId="0" applyNumberFormat="1" applyFont="1" applyBorder="1" applyAlignment="1">
      <alignment horizontal="right"/>
    </xf>
    <xf numFmtId="165" fontId="9" fillId="6" borderId="5" xfId="0" applyNumberFormat="1" applyFont="1" applyFill="1" applyBorder="1"/>
    <xf numFmtId="165" fontId="9" fillId="6" borderId="3" xfId="0" applyNumberFormat="1" applyFont="1" applyFill="1" applyBorder="1"/>
    <xf numFmtId="165" fontId="9" fillId="6" borderId="4" xfId="0" applyNumberFormat="1" applyFont="1" applyFill="1" applyBorder="1" applyAlignment="1">
      <alignment horizontal="right"/>
    </xf>
    <xf numFmtId="165" fontId="8" fillId="2" borderId="8" xfId="0" applyNumberFormat="1" applyFont="1" applyFill="1" applyBorder="1" applyAlignment="1">
      <alignment horizontal="left" vertical="center"/>
    </xf>
    <xf numFmtId="165" fontId="8" fillId="2" borderId="8" xfId="0" applyNumberFormat="1" applyFont="1" applyFill="1" applyBorder="1" applyAlignment="1">
      <alignment horizontal="right" vertical="center" wrapText="1"/>
    </xf>
    <xf numFmtId="165" fontId="7" fillId="0" borderId="0" xfId="0" applyNumberFormat="1" applyFont="1" applyAlignment="1">
      <alignment horizontal="center" vertical="center"/>
    </xf>
    <xf numFmtId="165" fontId="7" fillId="3" borderId="8" xfId="0" applyNumberFormat="1" applyFont="1" applyFill="1" applyBorder="1" applyAlignment="1">
      <alignment horizontal="right"/>
    </xf>
    <xf numFmtId="165" fontId="9" fillId="6" borderId="2" xfId="0" applyNumberFormat="1" applyFont="1" applyFill="1" applyBorder="1"/>
    <xf numFmtId="165" fontId="10" fillId="0" borderId="13" xfId="0" applyNumberFormat="1" applyFont="1" applyBorder="1" applyAlignment="1">
      <alignment horizontal="left"/>
    </xf>
    <xf numFmtId="165" fontId="7" fillId="3" borderId="14" xfId="0" applyNumberFormat="1" applyFont="1" applyFill="1" applyBorder="1"/>
    <xf numFmtId="165" fontId="7" fillId="3" borderId="14" xfId="0" applyNumberFormat="1" applyFont="1" applyFill="1" applyBorder="1" applyAlignment="1">
      <alignment horizontal="left"/>
    </xf>
    <xf numFmtId="0" fontId="14" fillId="3" borderId="14" xfId="8" applyFont="1" applyFill="1" applyBorder="1" applyAlignment="1"/>
    <xf numFmtId="0" fontId="15" fillId="3" borderId="14" xfId="8" applyFont="1" applyFill="1" applyBorder="1" applyAlignment="1"/>
    <xf numFmtId="165" fontId="10" fillId="0" borderId="15" xfId="0" applyNumberFormat="1" applyFont="1" applyBorder="1" applyAlignment="1">
      <alignment horizontal="left"/>
    </xf>
    <xf numFmtId="166" fontId="9" fillId="0" borderId="0" xfId="0" applyNumberFormat="1" applyFont="1" applyAlignment="1">
      <alignment vertical="center"/>
    </xf>
    <xf numFmtId="165" fontId="9" fillId="0" borderId="15" xfId="0" quotePrefix="1" applyNumberFormat="1" applyFont="1" applyBorder="1" applyAlignment="1">
      <alignment horizontal="center" vertical="center"/>
    </xf>
    <xf numFmtId="165" fontId="9" fillId="0" borderId="9" xfId="0" applyNumberFormat="1" applyFont="1" applyBorder="1" applyAlignment="1">
      <alignment vertical="center"/>
    </xf>
    <xf numFmtId="165" fontId="9" fillId="0" borderId="0" xfId="0" applyNumberFormat="1" applyFont="1" applyBorder="1" applyAlignment="1">
      <alignment vertical="center"/>
    </xf>
    <xf numFmtId="165" fontId="7" fillId="3" borderId="13" xfId="0" applyNumberFormat="1" applyFont="1" applyFill="1" applyBorder="1" applyAlignment="1">
      <alignment horizontal="right"/>
    </xf>
    <xf numFmtId="165" fontId="7" fillId="3" borderId="14" xfId="0" applyNumberFormat="1" applyFont="1" applyFill="1" applyBorder="1" applyAlignment="1">
      <alignment horizontal="right"/>
    </xf>
    <xf numFmtId="165" fontId="7" fillId="0" borderId="15" xfId="0" applyNumberFormat="1" applyFont="1" applyBorder="1" applyAlignment="1">
      <alignment horizontal="right"/>
    </xf>
    <xf numFmtId="10" fontId="9" fillId="0" borderId="2" xfId="1" quotePrefix="1" applyNumberFormat="1" applyFont="1" applyFill="1" applyBorder="1" applyAlignment="1">
      <alignment horizontal="center" vertical="center"/>
    </xf>
    <xf numFmtId="167" fontId="7" fillId="0" borderId="0" xfId="0" applyNumberFormat="1" applyFont="1"/>
    <xf numFmtId="9" fontId="9" fillId="0" borderId="8" xfId="1" quotePrefix="1" applyNumberFormat="1" applyFont="1" applyFill="1" applyBorder="1" applyAlignment="1">
      <alignment horizontal="center" vertical="center"/>
    </xf>
    <xf numFmtId="9" fontId="9" fillId="0" borderId="0" xfId="1" applyNumberFormat="1" applyFont="1" applyBorder="1" applyAlignment="1">
      <alignment horizontal="center"/>
    </xf>
    <xf numFmtId="9" fontId="9" fillId="0" borderId="4" xfId="1" quotePrefix="1" applyNumberFormat="1" applyFont="1" applyBorder="1" applyAlignment="1">
      <alignment horizontal="center" vertical="center"/>
    </xf>
    <xf numFmtId="165" fontId="10" fillId="0" borderId="0" xfId="0" applyNumberFormat="1" applyFont="1" applyBorder="1" applyAlignment="1">
      <alignment horizontal="right"/>
    </xf>
    <xf numFmtId="165" fontId="7" fillId="0" borderId="10" xfId="0" applyNumberFormat="1" applyFont="1" applyBorder="1" applyAlignment="1">
      <alignment horizontal="right"/>
    </xf>
    <xf numFmtId="359" fontId="10" fillId="3" borderId="14" xfId="0" applyNumberFormat="1" applyFont="1" applyFill="1" applyBorder="1" applyAlignment="1">
      <alignment horizontal="center"/>
    </xf>
    <xf numFmtId="9" fontId="10" fillId="3" borderId="14" xfId="1" applyFont="1" applyFill="1" applyBorder="1" applyAlignment="1">
      <alignment horizontal="center"/>
    </xf>
    <xf numFmtId="165" fontId="11" fillId="0" borderId="80" xfId="0" applyNumberFormat="1" applyFont="1" applyBorder="1" applyAlignment="1">
      <alignment horizontal="right"/>
    </xf>
    <xf numFmtId="165" fontId="7" fillId="0" borderId="34" xfId="0" applyNumberFormat="1" applyFont="1" applyBorder="1"/>
    <xf numFmtId="165" fontId="7" fillId="0" borderId="81" xfId="0" applyNumberFormat="1" applyFont="1" applyBorder="1"/>
    <xf numFmtId="165" fontId="7" fillId="0" borderId="14" xfId="0" applyNumberFormat="1" applyFont="1" applyBorder="1"/>
    <xf numFmtId="165" fontId="7" fillId="0" borderId="15" xfId="0" applyNumberFormat="1" applyFont="1" applyBorder="1"/>
    <xf numFmtId="165" fontId="7" fillId="0" borderId="81" xfId="0" applyNumberFormat="1" applyFont="1" applyBorder="1" applyAlignment="1">
      <alignment horizontal="center"/>
    </xf>
    <xf numFmtId="9" fontId="7" fillId="0" borderId="81" xfId="1" applyFont="1" applyBorder="1" applyAlignment="1">
      <alignment horizontal="center"/>
    </xf>
    <xf numFmtId="165" fontId="7" fillId="0" borderId="79" xfId="1" quotePrefix="1" applyNumberFormat="1" applyFont="1" applyFill="1" applyBorder="1" applyAlignment="1">
      <alignment horizontal="right" vertical="center"/>
    </xf>
    <xf numFmtId="165" fontId="9" fillId="0" borderId="12" xfId="1" quotePrefix="1" applyNumberFormat="1" applyFont="1" applyFill="1" applyBorder="1" applyAlignment="1">
      <alignment horizontal="right" vertical="center"/>
    </xf>
    <xf numFmtId="165" fontId="7" fillId="0" borderId="12" xfId="1" quotePrefix="1" applyNumberFormat="1" applyFont="1" applyFill="1" applyBorder="1" applyAlignment="1">
      <alignment horizontal="right" vertical="center"/>
    </xf>
    <xf numFmtId="165" fontId="9" fillId="0" borderId="80" xfId="0" applyNumberFormat="1" applyFont="1" applyBorder="1" applyAlignment="1">
      <alignment vertical="center"/>
    </xf>
    <xf numFmtId="166" fontId="10" fillId="3" borderId="14" xfId="0" applyNumberFormat="1" applyFont="1" applyFill="1" applyBorder="1" applyAlignment="1">
      <alignment horizontal="center"/>
    </xf>
    <xf numFmtId="359" fontId="10" fillId="4" borderId="0" xfId="0" applyNumberFormat="1" applyFont="1" applyFill="1" applyAlignment="1">
      <alignment horizontal="right"/>
    </xf>
    <xf numFmtId="359" fontId="10" fillId="4" borderId="11" xfId="0" applyNumberFormat="1" applyFont="1" applyFill="1" applyBorder="1" applyAlignment="1">
      <alignment horizontal="right"/>
    </xf>
    <xf numFmtId="359" fontId="10" fillId="0" borderId="14" xfId="0" applyNumberFormat="1" applyFont="1" applyFill="1" applyBorder="1" applyAlignment="1">
      <alignment horizontal="center"/>
    </xf>
    <xf numFmtId="359" fontId="10" fillId="3" borderId="11" xfId="0" applyNumberFormat="1" applyFont="1" applyFill="1" applyBorder="1" applyAlignment="1">
      <alignment horizontal="right"/>
    </xf>
    <xf numFmtId="359" fontId="10" fillId="4" borderId="12" xfId="0" applyNumberFormat="1" applyFont="1" applyFill="1" applyBorder="1" applyAlignment="1">
      <alignment horizontal="right"/>
    </xf>
    <xf numFmtId="359" fontId="10" fillId="0" borderId="15" xfId="0" applyNumberFormat="1" applyFont="1" applyBorder="1" applyAlignment="1">
      <alignment horizontal="center"/>
    </xf>
    <xf numFmtId="359" fontId="10" fillId="0" borderId="9" xfId="0" applyNumberFormat="1" applyFont="1" applyBorder="1" applyAlignment="1">
      <alignment horizontal="center"/>
    </xf>
    <xf numFmtId="359" fontId="10" fillId="0" borderId="9" xfId="0" applyNumberFormat="1" applyFont="1" applyBorder="1" applyAlignment="1">
      <alignment horizontal="right"/>
    </xf>
    <xf numFmtId="359" fontId="10" fillId="0" borderId="1" xfId="0" applyNumberFormat="1" applyFont="1" applyBorder="1" applyAlignment="1">
      <alignment horizontal="right"/>
    </xf>
    <xf numFmtId="359" fontId="10" fillId="0" borderId="10" xfId="0" applyNumberFormat="1" applyFont="1" applyBorder="1" applyAlignment="1">
      <alignment horizontal="right"/>
    </xf>
    <xf numFmtId="359" fontId="10" fillId="0" borderId="14" xfId="0" applyNumberFormat="1" applyFont="1" applyBorder="1" applyAlignment="1">
      <alignment horizontal="center"/>
    </xf>
    <xf numFmtId="359" fontId="10" fillId="0" borderId="11" xfId="0" applyNumberFormat="1" applyFont="1" applyBorder="1" applyAlignment="1">
      <alignment horizontal="center"/>
    </xf>
    <xf numFmtId="359" fontId="10" fillId="0" borderId="11" xfId="0" applyNumberFormat="1" applyFont="1" applyBorder="1" applyAlignment="1">
      <alignment horizontal="right"/>
    </xf>
    <xf numFmtId="359" fontId="10" fillId="0" borderId="0" xfId="0" applyNumberFormat="1" applyFont="1" applyAlignment="1">
      <alignment horizontal="right"/>
    </xf>
    <xf numFmtId="359" fontId="10" fillId="0" borderId="12" xfId="0" applyNumberFormat="1" applyFont="1" applyBorder="1" applyAlignment="1">
      <alignment horizontal="right"/>
    </xf>
    <xf numFmtId="166" fontId="10" fillId="0" borderId="14" xfId="0" applyNumberFormat="1" applyFont="1" applyBorder="1" applyAlignment="1">
      <alignment horizontal="center"/>
    </xf>
    <xf numFmtId="10" fontId="9" fillId="3" borderId="1" xfId="1" quotePrefix="1" applyNumberFormat="1" applyFont="1" applyFill="1" applyBorder="1" applyAlignment="1">
      <alignment horizontal="center" vertical="center"/>
    </xf>
    <xf numFmtId="9" fontId="9" fillId="3" borderId="10" xfId="1" quotePrefix="1" applyNumberFormat="1" applyFont="1" applyFill="1" applyBorder="1" applyAlignment="1">
      <alignment horizontal="center" vertical="center"/>
    </xf>
    <xf numFmtId="359" fontId="10" fillId="0" borderId="11" xfId="0" applyNumberFormat="1" applyFont="1" applyFill="1" applyBorder="1" applyAlignment="1">
      <alignment horizontal="center"/>
    </xf>
    <xf numFmtId="359" fontId="10" fillId="4" borderId="0" xfId="0" applyNumberFormat="1" applyFont="1" applyFill="1" applyBorder="1" applyAlignment="1">
      <alignment horizontal="right"/>
    </xf>
  </cellXfs>
  <cellStyles count="5031">
    <cellStyle name="'" xfId="13" xr:uid="{00000000-0005-0000-0000-000000000000}"/>
    <cellStyle name="_x000a_bidires=100_x000d_" xfId="14" xr:uid="{00000000-0005-0000-0000-000001000000}"/>
    <cellStyle name="_x000d__x000a_JournalTemplate=C:\COMFO\CTALK\JOURSTD.TPL_x000d__x000a_LbStateAddress=3 3 0 251 1 89 2 311_x000d__x000a_LbStateJou" xfId="15" xr:uid="{00000000-0005-0000-0000-000002000000}"/>
    <cellStyle name="$ green" xfId="16" xr:uid="{00000000-0005-0000-0000-000003000000}"/>
    <cellStyle name="$ red" xfId="17" xr:uid="{00000000-0005-0000-0000-000004000000}"/>
    <cellStyle name="$ white" xfId="18" xr:uid="{00000000-0005-0000-0000-000005000000}"/>
    <cellStyle name="$ yellow" xfId="19" xr:uid="{00000000-0005-0000-0000-000006000000}"/>
    <cellStyle name="$_Marathon SOP Backup_v10" xfId="20" xr:uid="{00000000-0005-0000-0000-000007000000}"/>
    <cellStyle name="$m" xfId="21" xr:uid="{00000000-0005-0000-0000-000008000000}"/>
    <cellStyle name="$q" xfId="22" xr:uid="{00000000-0005-0000-0000-000009000000}"/>
    <cellStyle name="$q*" xfId="23" xr:uid="{00000000-0005-0000-0000-00000A000000}"/>
    <cellStyle name="$qA" xfId="24" xr:uid="{00000000-0005-0000-0000-00000B000000}"/>
    <cellStyle name="$qRange" xfId="25" xr:uid="{00000000-0005-0000-0000-00000C000000}"/>
    <cellStyle name="%" xfId="26" xr:uid="{00000000-0005-0000-0000-00000D000000}"/>
    <cellStyle name="% 10" xfId="27" xr:uid="{00000000-0005-0000-0000-00000E000000}"/>
    <cellStyle name="% 11" xfId="28" xr:uid="{00000000-0005-0000-0000-00000F000000}"/>
    <cellStyle name="% 12" xfId="29" xr:uid="{00000000-0005-0000-0000-000010000000}"/>
    <cellStyle name="% 13" xfId="30" xr:uid="{00000000-0005-0000-0000-000011000000}"/>
    <cellStyle name="% 14" xfId="31" xr:uid="{00000000-0005-0000-0000-000012000000}"/>
    <cellStyle name="% 15" xfId="32" xr:uid="{00000000-0005-0000-0000-000013000000}"/>
    <cellStyle name="% 16" xfId="33" xr:uid="{00000000-0005-0000-0000-000014000000}"/>
    <cellStyle name="% 17" xfId="34" xr:uid="{00000000-0005-0000-0000-000015000000}"/>
    <cellStyle name="% 18" xfId="35" xr:uid="{00000000-0005-0000-0000-000016000000}"/>
    <cellStyle name="% 19" xfId="36" xr:uid="{00000000-0005-0000-0000-000017000000}"/>
    <cellStyle name="% 2" xfId="37" xr:uid="{00000000-0005-0000-0000-000018000000}"/>
    <cellStyle name="% 2 10" xfId="38" xr:uid="{00000000-0005-0000-0000-000019000000}"/>
    <cellStyle name="% 2 11" xfId="39" xr:uid="{00000000-0005-0000-0000-00001A000000}"/>
    <cellStyle name="% 2 12" xfId="40" xr:uid="{00000000-0005-0000-0000-00001B000000}"/>
    <cellStyle name="% 2 13" xfId="41" xr:uid="{00000000-0005-0000-0000-00001C000000}"/>
    <cellStyle name="% 2 14" xfId="42" xr:uid="{00000000-0005-0000-0000-00001D000000}"/>
    <cellStyle name="% 2 15" xfId="43" xr:uid="{00000000-0005-0000-0000-00001E000000}"/>
    <cellStyle name="% 2 16" xfId="44" xr:uid="{00000000-0005-0000-0000-00001F000000}"/>
    <cellStyle name="% 2 17" xfId="45" xr:uid="{00000000-0005-0000-0000-000020000000}"/>
    <cellStyle name="% 2 2" xfId="46" xr:uid="{00000000-0005-0000-0000-000021000000}"/>
    <cellStyle name="% 2 2 10" xfId="47" xr:uid="{00000000-0005-0000-0000-000022000000}"/>
    <cellStyle name="% 2 2 11" xfId="48" xr:uid="{00000000-0005-0000-0000-000023000000}"/>
    <cellStyle name="% 2 2 12" xfId="49" xr:uid="{00000000-0005-0000-0000-000024000000}"/>
    <cellStyle name="% 2 2 13" xfId="50" xr:uid="{00000000-0005-0000-0000-000025000000}"/>
    <cellStyle name="% 2 2 14" xfId="51" xr:uid="{00000000-0005-0000-0000-000026000000}"/>
    <cellStyle name="% 2 2 15" xfId="52" xr:uid="{00000000-0005-0000-0000-000027000000}"/>
    <cellStyle name="% 2 2 2" xfId="53" xr:uid="{00000000-0005-0000-0000-000028000000}"/>
    <cellStyle name="% 2 2 3" xfId="54" xr:uid="{00000000-0005-0000-0000-000029000000}"/>
    <cellStyle name="% 2 2 4" xfId="55" xr:uid="{00000000-0005-0000-0000-00002A000000}"/>
    <cellStyle name="% 2 2 5" xfId="56" xr:uid="{00000000-0005-0000-0000-00002B000000}"/>
    <cellStyle name="% 2 2 6" xfId="57" xr:uid="{00000000-0005-0000-0000-00002C000000}"/>
    <cellStyle name="% 2 2 7" xfId="58" xr:uid="{00000000-0005-0000-0000-00002D000000}"/>
    <cellStyle name="% 2 2 8" xfId="59" xr:uid="{00000000-0005-0000-0000-00002E000000}"/>
    <cellStyle name="% 2 2 9" xfId="60" xr:uid="{00000000-0005-0000-0000-00002F000000}"/>
    <cellStyle name="% 2 2_Available Buildings 2009-10-14 v1" xfId="61" xr:uid="{00000000-0005-0000-0000-000030000000}"/>
    <cellStyle name="% 20" xfId="62" xr:uid="{00000000-0005-0000-0000-000031000000}"/>
    <cellStyle name="% 21" xfId="63" xr:uid="{00000000-0005-0000-0000-000032000000}"/>
    <cellStyle name="% 22" xfId="64" xr:uid="{00000000-0005-0000-0000-000033000000}"/>
    <cellStyle name="% 23" xfId="65" xr:uid="{00000000-0005-0000-0000-000034000000}"/>
    <cellStyle name="% 24" xfId="66" xr:uid="{00000000-0005-0000-0000-000035000000}"/>
    <cellStyle name="% 25" xfId="67" xr:uid="{00000000-0005-0000-0000-000036000000}"/>
    <cellStyle name="% 26" xfId="68" xr:uid="{00000000-0005-0000-0000-000037000000}"/>
    <cellStyle name="% 27" xfId="69" xr:uid="{00000000-0005-0000-0000-000038000000}"/>
    <cellStyle name="% 28" xfId="70" xr:uid="{00000000-0005-0000-0000-000039000000}"/>
    <cellStyle name="% 29" xfId="71" xr:uid="{00000000-0005-0000-0000-00003A000000}"/>
    <cellStyle name="% 3" xfId="72" xr:uid="{00000000-0005-0000-0000-00003B000000}"/>
    <cellStyle name="% 30" xfId="73" xr:uid="{00000000-0005-0000-0000-00003C000000}"/>
    <cellStyle name="% 31" xfId="74" xr:uid="{00000000-0005-0000-0000-00003D000000}"/>
    <cellStyle name="% 32" xfId="75" xr:uid="{00000000-0005-0000-0000-00003E000000}"/>
    <cellStyle name="% 33" xfId="76" xr:uid="{00000000-0005-0000-0000-00003F000000}"/>
    <cellStyle name="% 34" xfId="77" xr:uid="{00000000-0005-0000-0000-000040000000}"/>
    <cellStyle name="% 35" xfId="78" xr:uid="{00000000-0005-0000-0000-000041000000}"/>
    <cellStyle name="% 36" xfId="79" xr:uid="{00000000-0005-0000-0000-000042000000}"/>
    <cellStyle name="% 37" xfId="80" xr:uid="{00000000-0005-0000-0000-000043000000}"/>
    <cellStyle name="% 38" xfId="81" xr:uid="{00000000-0005-0000-0000-000044000000}"/>
    <cellStyle name="% 39" xfId="82" xr:uid="{00000000-0005-0000-0000-000045000000}"/>
    <cellStyle name="% 4" xfId="83" xr:uid="{00000000-0005-0000-0000-000046000000}"/>
    <cellStyle name="% 40" xfId="84" xr:uid="{00000000-0005-0000-0000-000047000000}"/>
    <cellStyle name="% 41" xfId="85" xr:uid="{00000000-0005-0000-0000-000048000000}"/>
    <cellStyle name="% 42" xfId="86" xr:uid="{00000000-0005-0000-0000-000049000000}"/>
    <cellStyle name="% 43" xfId="87" xr:uid="{00000000-0005-0000-0000-00004A000000}"/>
    <cellStyle name="% 44" xfId="88" xr:uid="{00000000-0005-0000-0000-00004B000000}"/>
    <cellStyle name="% 45" xfId="89" xr:uid="{00000000-0005-0000-0000-00004C000000}"/>
    <cellStyle name="% 46" xfId="90" xr:uid="{00000000-0005-0000-0000-00004D000000}"/>
    <cellStyle name="% 47" xfId="91" xr:uid="{00000000-0005-0000-0000-00004E000000}"/>
    <cellStyle name="% 48" xfId="92" xr:uid="{00000000-0005-0000-0000-00004F000000}"/>
    <cellStyle name="% 49" xfId="93" xr:uid="{00000000-0005-0000-0000-000050000000}"/>
    <cellStyle name="% 5" xfId="94" xr:uid="{00000000-0005-0000-0000-000051000000}"/>
    <cellStyle name="% 50" xfId="95" xr:uid="{00000000-0005-0000-0000-000052000000}"/>
    <cellStyle name="% 51" xfId="96" xr:uid="{00000000-0005-0000-0000-000053000000}"/>
    <cellStyle name="% 52" xfId="97" xr:uid="{00000000-0005-0000-0000-000054000000}"/>
    <cellStyle name="% 53" xfId="98" xr:uid="{00000000-0005-0000-0000-000055000000}"/>
    <cellStyle name="% 54" xfId="99" xr:uid="{00000000-0005-0000-0000-000056000000}"/>
    <cellStyle name="% 55" xfId="100" xr:uid="{00000000-0005-0000-0000-000057000000}"/>
    <cellStyle name="% 56" xfId="101" xr:uid="{00000000-0005-0000-0000-000058000000}"/>
    <cellStyle name="% 57" xfId="102" xr:uid="{00000000-0005-0000-0000-000059000000}"/>
    <cellStyle name="% 58" xfId="103" xr:uid="{00000000-0005-0000-0000-00005A000000}"/>
    <cellStyle name="% 59" xfId="104" xr:uid="{00000000-0005-0000-0000-00005B000000}"/>
    <cellStyle name="% 6" xfId="105" xr:uid="{00000000-0005-0000-0000-00005C000000}"/>
    <cellStyle name="% 60" xfId="106" xr:uid="{00000000-0005-0000-0000-00005D000000}"/>
    <cellStyle name="% 61" xfId="107" xr:uid="{00000000-0005-0000-0000-00005E000000}"/>
    <cellStyle name="% 62" xfId="108" xr:uid="{00000000-0005-0000-0000-00005F000000}"/>
    <cellStyle name="% 63" xfId="109" xr:uid="{00000000-0005-0000-0000-000060000000}"/>
    <cellStyle name="% 64" xfId="110" xr:uid="{00000000-0005-0000-0000-000061000000}"/>
    <cellStyle name="% 65" xfId="111" xr:uid="{00000000-0005-0000-0000-000062000000}"/>
    <cellStyle name="% 66" xfId="112" xr:uid="{00000000-0005-0000-0000-000063000000}"/>
    <cellStyle name="% 67" xfId="113" xr:uid="{00000000-0005-0000-0000-000064000000}"/>
    <cellStyle name="% 68" xfId="114" xr:uid="{00000000-0005-0000-0000-000065000000}"/>
    <cellStyle name="% 69" xfId="115" xr:uid="{00000000-0005-0000-0000-000066000000}"/>
    <cellStyle name="% 7" xfId="116" xr:uid="{00000000-0005-0000-0000-000067000000}"/>
    <cellStyle name="% 70" xfId="117" xr:uid="{00000000-0005-0000-0000-000068000000}"/>
    <cellStyle name="% 71" xfId="118" xr:uid="{00000000-0005-0000-0000-000069000000}"/>
    <cellStyle name="% 72" xfId="119" xr:uid="{00000000-0005-0000-0000-00006A000000}"/>
    <cellStyle name="% 73" xfId="120" xr:uid="{00000000-0005-0000-0000-00006B000000}"/>
    <cellStyle name="% 74" xfId="121" xr:uid="{00000000-0005-0000-0000-00006C000000}"/>
    <cellStyle name="% 75" xfId="122" xr:uid="{00000000-0005-0000-0000-00006D000000}"/>
    <cellStyle name="% 76" xfId="123" xr:uid="{00000000-0005-0000-0000-00006E000000}"/>
    <cellStyle name="% 77" xfId="124" xr:uid="{00000000-0005-0000-0000-00006F000000}"/>
    <cellStyle name="% 78" xfId="125" xr:uid="{00000000-0005-0000-0000-000070000000}"/>
    <cellStyle name="% 79" xfId="126" xr:uid="{00000000-0005-0000-0000-000071000000}"/>
    <cellStyle name="% 8" xfId="127" xr:uid="{00000000-0005-0000-0000-000072000000}"/>
    <cellStyle name="% 80" xfId="128" xr:uid="{00000000-0005-0000-0000-000073000000}"/>
    <cellStyle name="% 81" xfId="129" xr:uid="{00000000-0005-0000-0000-000074000000}"/>
    <cellStyle name="% 82" xfId="130" xr:uid="{00000000-0005-0000-0000-000075000000}"/>
    <cellStyle name="% 83" xfId="131" xr:uid="{00000000-0005-0000-0000-000076000000}"/>
    <cellStyle name="% 84" xfId="132" xr:uid="{00000000-0005-0000-0000-000077000000}"/>
    <cellStyle name="% 85" xfId="133" xr:uid="{00000000-0005-0000-0000-000078000000}"/>
    <cellStyle name="% 86" xfId="134" xr:uid="{00000000-0005-0000-0000-000079000000}"/>
    <cellStyle name="% 9" xfId="135" xr:uid="{00000000-0005-0000-0000-00007A000000}"/>
    <cellStyle name="% red big" xfId="136" xr:uid="{00000000-0005-0000-0000-00007B000000}"/>
    <cellStyle name="% red smoll" xfId="137" xr:uid="{00000000-0005-0000-0000-00007C000000}"/>
    <cellStyle name="%_Azerigaz PPA_20091126_AZ_SL" xfId="138" xr:uid="{00000000-0005-0000-0000-00007D000000}"/>
    <cellStyle name="%_Tables for presentation TGK" xfId="139" xr:uid="{00000000-0005-0000-0000-00007E000000}"/>
    <cellStyle name="%_Tables&amp;Graphs for Report_14.12.2009_SU" xfId="140" xr:uid="{00000000-0005-0000-0000-00007F000000}"/>
    <cellStyle name="%_Свод1 110108" xfId="141" xr:uid="{00000000-0005-0000-0000-000080000000}"/>
    <cellStyle name="%_Свод1 проба11" xfId="142" xr:uid="{00000000-0005-0000-0000-000081000000}"/>
    <cellStyle name=",000" xfId="143" xr:uid="{00000000-0005-0000-0000-000082000000}"/>
    <cellStyle name="???–…?’?›‰" xfId="144" xr:uid="{00000000-0005-0000-0000-000083000000}"/>
    <cellStyle name="]_x000d__x000a_Zoomed=1_x000d__x000a_Row=0_x000d__x000a_Column=0_x000d__x000a_Height=0_x000d__x000a_Width=0_x000d__x000a_FontName=FoxFont_x000d__x000a_FontStyle=0_x000d__x000a_FontSize=9_x000d__x000a_PrtFontName=FoxPrin" xfId="145" xr:uid="{00000000-0005-0000-0000-000084000000}"/>
    <cellStyle name="ˆ’ŽƒŽ‚›‰" xfId="146" xr:uid="{00000000-0005-0000-0000-000085000000}"/>
    <cellStyle name="_ ТЭЦ февраль 04г" xfId="147" xr:uid="{00000000-0005-0000-0000-000086000000}"/>
    <cellStyle name="__________BK" xfId="148" xr:uid="{00000000-0005-0000-0000-000087000000}"/>
    <cellStyle name="__Металлургический дивизион - формы v1.2" xfId="149" xr:uid="{00000000-0005-0000-0000-000088000000}"/>
    <cellStyle name="__Металлургический дивизион v1.3" xfId="150" xr:uid="{00000000-0005-0000-0000-000089000000}"/>
    <cellStyle name="__Штабквартира - формы v1.1" xfId="151" xr:uid="{00000000-0005-0000-0000-00008A000000}"/>
    <cellStyle name="_01,60-65,47-53_ОС МСЗ_ВАРИАНТ окончательный" xfId="152" xr:uid="{00000000-0005-0000-0000-00008B000000}"/>
    <cellStyle name="_051222_ОС_ГРЭС-24 (отчет от Эксперта)" xfId="153" xr:uid="{00000000-0005-0000-0000-00008C000000}"/>
    <cellStyle name="_051228_сооружения" xfId="154" xr:uid="{00000000-0005-0000-0000-00008D000000}"/>
    <cellStyle name="_060213_Оборудование" xfId="155" xr:uid="{00000000-0005-0000-0000-00008E000000}"/>
    <cellStyle name="_060221_Расчет_оборудование" xfId="156" xr:uid="{00000000-0005-0000-0000-00008F000000}"/>
    <cellStyle name="_060302_Расчет оборудование" xfId="157" xr:uid="{00000000-0005-0000-0000-000090000000}"/>
    <cellStyle name="_060305_Расчет_оборудование" xfId="158" xr:uid="{00000000-0005-0000-0000-000091000000}"/>
    <cellStyle name="_060313_Расчет_Оборудование" xfId="159" xr:uid="{00000000-0005-0000-0000-000092000000}"/>
    <cellStyle name="_060520_Расчет_доходный" xfId="160" xr:uid="{00000000-0005-0000-0000-000093000000}"/>
    <cellStyle name="_060603_Расчет_СП" xfId="161" xr:uid="{00000000-0005-0000-0000-000094000000}"/>
    <cellStyle name="_060614_Расчет оборудование_ТС_Староминский" xfId="162" xr:uid="{00000000-0005-0000-0000-000095000000}"/>
    <cellStyle name="_060614_Расчет_имущество_Староминский" xfId="163" xr:uid="{00000000-0005-0000-0000-000096000000}"/>
    <cellStyle name="_060726_Расчет зданий с НВИ на всё" xfId="164" xr:uid="{00000000-0005-0000-0000-000097000000}"/>
    <cellStyle name="_060804_Расчет зданий" xfId="165" xr:uid="{00000000-0005-0000-0000-000098000000}"/>
    <cellStyle name="_070213_Группа_13" xfId="166" xr:uid="{00000000-0005-0000-0000-000099000000}"/>
    <cellStyle name="_070409_Расчет Здания" xfId="167" xr:uid="{00000000-0005-0000-0000-00009A000000}"/>
    <cellStyle name="_115_Пакет разрешительной документации" xfId="168" xr:uid="{00000000-0005-0000-0000-00009B000000}"/>
    <cellStyle name="_120" xfId="169" xr:uid="{00000000-0005-0000-0000-00009C000000}"/>
    <cellStyle name="_3 подхода_Приокские дали" xfId="170" xr:uid="{00000000-0005-0000-0000-00009D000000}"/>
    <cellStyle name="_3 подхода-Арнест-итог" xfId="171" xr:uid="{00000000-0005-0000-0000-00009E000000}"/>
    <cellStyle name="_3 подхода-ПИОГЛОБАЛ-14.09.04" xfId="172" xr:uid="{00000000-0005-0000-0000-00009F000000}"/>
    <cellStyle name="_3 подхода-ПИОГЛОБАЛ-финал" xfId="173" xr:uid="{00000000-0005-0000-0000-0000A0000000}"/>
    <cellStyle name="_4InternalUse_Loans overdue +30 + Portfolio split + Loan covenants" xfId="174" xr:uid="{00000000-0005-0000-0000-0000A1000000}"/>
    <cellStyle name="_7-3 17-03-05" xfId="175" xr:uid="{00000000-0005-0000-0000-0000A2000000}"/>
    <cellStyle name="_999" xfId="176" xr:uid="{00000000-0005-0000-0000-0000A3000000}"/>
    <cellStyle name="_999_2pr" xfId="177" xr:uid="{00000000-0005-0000-0000-0000A4000000}"/>
    <cellStyle name="_999_bln" xfId="178" xr:uid="{00000000-0005-0000-0000-0000A5000000}"/>
    <cellStyle name="_999_BLNMIX" xfId="179" xr:uid="{00000000-0005-0000-0000-0000A6000000}"/>
    <cellStyle name="_999_BLNREST" xfId="180" xr:uid="{00000000-0005-0000-0000-0000A7000000}"/>
    <cellStyle name="_Abbrev 19.03" xfId="181" xr:uid="{00000000-0005-0000-0000-0000A8000000}"/>
    <cellStyle name="_an_izn" xfId="182" xr:uid="{00000000-0005-0000-0000-0000A9000000}"/>
    <cellStyle name="_Appendixes_Rolf Esteit_final" xfId="183" xr:uid="{00000000-0005-0000-0000-0000AA000000}"/>
    <cellStyle name="_Auto_" xfId="184" xr:uid="{00000000-0005-0000-0000-0000AB000000}"/>
    <cellStyle name="_AzeriGas comparables (ext.)" xfId="185" xr:uid="{00000000-0005-0000-0000-0000AC000000}"/>
    <cellStyle name="_BCEN_tables&amp;templates" xfId="186" xr:uid="{00000000-0005-0000-0000-0000AD000000}"/>
    <cellStyle name="_Betas_mrkt_cap_debt_Bloomberg_v1" xfId="187" xr:uid="{00000000-0005-0000-0000-0000AE000000}"/>
    <cellStyle name="_Book2" xfId="188" xr:uid="{00000000-0005-0000-0000-0000AF000000}"/>
    <cellStyle name="_Book2_Azerigaz PPA_20091126_AZ_SL" xfId="189" xr:uid="{00000000-0005-0000-0000-0000B0000000}"/>
    <cellStyle name="_Book2_Tables for presentation TGK" xfId="190" xr:uid="{00000000-0005-0000-0000-0000B1000000}"/>
    <cellStyle name="_Book2_Tables&amp;Graphs for Report_14.12.2009_SU" xfId="191" xr:uid="{00000000-0005-0000-0000-0000B2000000}"/>
    <cellStyle name="_Branches Statistics" xfId="192" xr:uid="{00000000-0005-0000-0000-0000B3000000}"/>
    <cellStyle name="_Budget data for presentation" xfId="193" xr:uid="{00000000-0005-0000-0000-0000B4000000}"/>
    <cellStyle name="_Capital adequacy_9m2005" xfId="194" xr:uid="{00000000-0005-0000-0000-0000B5000000}"/>
    <cellStyle name="_Comma" xfId="195" xr:uid="{00000000-0005-0000-0000-0000B6000000}"/>
    <cellStyle name="_Comps_Valuation Dec 2005" xfId="196" xr:uid="{00000000-0005-0000-0000-0000B7000000}"/>
    <cellStyle name="_Condition" xfId="197" xr:uid="{00000000-0005-0000-0000-0000B8000000}"/>
    <cellStyle name="_Condition-23-08-05" xfId="198" xr:uid="{00000000-0005-0000-0000-0000B9000000}"/>
    <cellStyle name="_Conversion_2005" xfId="199" xr:uid="{00000000-0005-0000-0000-0000BA000000}"/>
    <cellStyle name="_Copy of Tables for report - master copy" xfId="200" xr:uid="{00000000-0005-0000-0000-0000BB000000}"/>
    <cellStyle name="_CTuctovka04_d" xfId="201" xr:uid="{00000000-0005-0000-0000-0000BC000000}"/>
    <cellStyle name="_Currency" xfId="202" xr:uid="{00000000-0005-0000-0000-0000BD000000}"/>
    <cellStyle name="_CurrencySpace" xfId="203" xr:uid="{00000000-0005-0000-0000-0000BE000000}"/>
    <cellStyle name="_DCF" xfId="204" xr:uid="{00000000-0005-0000-0000-0000BF000000}"/>
    <cellStyle name="_DCF VIP 26.11.2004" xfId="205" xr:uid="{00000000-0005-0000-0000-0000C0000000}"/>
    <cellStyle name="_DCF_01.01.2006_IFTC" xfId="206" xr:uid="{00000000-0005-0000-0000-0000C1000000}"/>
    <cellStyle name="_DCF_7 (Рынок,150%)" xfId="207" xr:uid="{00000000-0005-0000-0000-0000C2000000}"/>
    <cellStyle name="_DCF_7 дней" xfId="208" xr:uid="{00000000-0005-0000-0000-0000C3000000}"/>
    <cellStyle name="_DCF_Dixis_11" xfId="209" xr:uid="{00000000-0005-0000-0000-0000C4000000}"/>
    <cellStyle name="_DCF_KGOK" xfId="210" xr:uid="{00000000-0005-0000-0000-0000C5000000}"/>
    <cellStyle name="_DCF_Lensvyaz_Oibtda" xfId="211" xr:uid="{00000000-0005-0000-0000-0000C6000000}"/>
    <cellStyle name="_DCF_Maldives_AZOT_v2" xfId="212" xr:uid="{00000000-0005-0000-0000-0000C7000000}"/>
    <cellStyle name="_DCF_NNG_D&amp;M" xfId="213" xr:uid="{00000000-0005-0000-0000-0000C8000000}"/>
    <cellStyle name="_DCF_NORSI_01.04.06" xfId="214" xr:uid="{00000000-0005-0000-0000-0000C9000000}"/>
    <cellStyle name="_DCF_Novoil_01.04.2006" xfId="215" xr:uid="{00000000-0005-0000-0000-0000CA000000}"/>
    <cellStyle name="_DCF_Rostelecom" xfId="216" xr:uid="{00000000-0005-0000-0000-0000CB000000}"/>
    <cellStyle name="_DCF_ВКУ" xfId="217" xr:uid="{00000000-0005-0000-0000-0000CC000000}"/>
    <cellStyle name="_DCF_ВКУ 26%" xfId="218" xr:uid="{00000000-0005-0000-0000-0000CD000000}"/>
    <cellStyle name="_DCF_ДСК-3_акции_01.01.2005" xfId="219" xr:uid="{00000000-0005-0000-0000-0000CE000000}"/>
    <cellStyle name="_DCF_ДСК-3_имущ.комплекс" xfId="220" xr:uid="{00000000-0005-0000-0000-0000CF000000}"/>
    <cellStyle name="_DCF_Земляной_вал" xfId="221" xr:uid="{00000000-0005-0000-0000-0000D0000000}"/>
    <cellStyle name="_DCF_имущ.комплекс" xfId="222" xr:uid="{00000000-0005-0000-0000-0000D1000000}"/>
    <cellStyle name="_DCF_МЗЖБИиТ" xfId="223" xr:uid="{00000000-0005-0000-0000-0000D2000000}"/>
    <cellStyle name="_DCF_Стекольный завод" xfId="224" xr:uid="{00000000-0005-0000-0000-0000D3000000}"/>
    <cellStyle name="_DCF_Тулачермет" xfId="225" xr:uid="{00000000-0005-0000-0000-0000D4000000}"/>
    <cellStyle name="_Dohodny_podhod_Soglasovanie_Zarubezhstroy_01.10.2005" xfId="226" xr:uid="{00000000-0005-0000-0000-0000D5000000}"/>
    <cellStyle name="_FA_CIP_Summary results_070429" xfId="227" xr:uid="{00000000-0005-0000-0000-0000D6000000}"/>
    <cellStyle name="_FCC - Tables and charts for report" xfId="228" xr:uid="{00000000-0005-0000-0000-0000D7000000}"/>
    <cellStyle name="_FFF" xfId="229" xr:uid="{00000000-0005-0000-0000-0000D8000000}"/>
    <cellStyle name="_FFF_17_0" xfId="230" xr:uid="{00000000-0005-0000-0000-0000D9000000}"/>
    <cellStyle name="_FFF_17_0_1" xfId="231" xr:uid="{00000000-0005-0000-0000-0000DA000000}"/>
    <cellStyle name="_FFF_New Form10_2" xfId="232" xr:uid="{00000000-0005-0000-0000-0000DB000000}"/>
    <cellStyle name="_FFF_Nsi" xfId="233" xr:uid="{00000000-0005-0000-0000-0000DC000000}"/>
    <cellStyle name="_FFF_Nsi_1" xfId="234" xr:uid="{00000000-0005-0000-0000-0000DD000000}"/>
    <cellStyle name="_FFF_Nsi_139" xfId="235" xr:uid="{00000000-0005-0000-0000-0000DE000000}"/>
    <cellStyle name="_FFF_Nsi_140" xfId="236" xr:uid="{00000000-0005-0000-0000-0000DF000000}"/>
    <cellStyle name="_FFF_Nsi_140(Зах)" xfId="237" xr:uid="{00000000-0005-0000-0000-0000E0000000}"/>
    <cellStyle name="_FFF_Nsi_140_mod" xfId="238" xr:uid="{00000000-0005-0000-0000-0000E1000000}"/>
    <cellStyle name="_FFF_Summary" xfId="239" xr:uid="{00000000-0005-0000-0000-0000E2000000}"/>
    <cellStyle name="_FFF_Tax_form_1кв_3" xfId="240" xr:uid="{00000000-0005-0000-0000-0000E3000000}"/>
    <cellStyle name="_FFF_БКЭ" xfId="241" xr:uid="{00000000-0005-0000-0000-0000E4000000}"/>
    <cellStyle name="_FFF_Перечень названий форм" xfId="242" xr:uid="{00000000-0005-0000-0000-0000E5000000}"/>
    <cellStyle name="_Final_Book_010301" xfId="243" xr:uid="{00000000-0005-0000-0000-0000E6000000}"/>
    <cellStyle name="_Final_Book_010301_17_0" xfId="244" xr:uid="{00000000-0005-0000-0000-0000E7000000}"/>
    <cellStyle name="_Final_Book_010301_17_0_1" xfId="245" xr:uid="{00000000-0005-0000-0000-0000E8000000}"/>
    <cellStyle name="_Final_Book_010301_New Form10_2" xfId="246" xr:uid="{00000000-0005-0000-0000-0000E9000000}"/>
    <cellStyle name="_Final_Book_010301_Nsi" xfId="247" xr:uid="{00000000-0005-0000-0000-0000EA000000}"/>
    <cellStyle name="_Final_Book_010301_Nsi_1" xfId="248" xr:uid="{00000000-0005-0000-0000-0000EB000000}"/>
    <cellStyle name="_Final_Book_010301_Nsi_139" xfId="249" xr:uid="{00000000-0005-0000-0000-0000EC000000}"/>
    <cellStyle name="_Final_Book_010301_Nsi_140" xfId="250" xr:uid="{00000000-0005-0000-0000-0000ED000000}"/>
    <cellStyle name="_Final_Book_010301_Nsi_140(Зах)" xfId="251" xr:uid="{00000000-0005-0000-0000-0000EE000000}"/>
    <cellStyle name="_Final_Book_010301_Nsi_140_mod" xfId="252" xr:uid="{00000000-0005-0000-0000-0000EF000000}"/>
    <cellStyle name="_Final_Book_010301_Summary" xfId="253" xr:uid="{00000000-0005-0000-0000-0000F0000000}"/>
    <cellStyle name="_Final_Book_010301_Tax_form_1кв_3" xfId="254" xr:uid="{00000000-0005-0000-0000-0000F1000000}"/>
    <cellStyle name="_Final_Book_010301_БКЭ" xfId="255" xr:uid="{00000000-0005-0000-0000-0000F2000000}"/>
    <cellStyle name="_Final_Book_010301_Перечень названий форм" xfId="256" xr:uid="{00000000-0005-0000-0000-0000F3000000}"/>
    <cellStyle name="_Financial_covenants_for EBRD_9m2005-fin" xfId="257" xr:uid="{00000000-0005-0000-0000-0000F4000000}"/>
    <cellStyle name="_header_grey" xfId="258" xr:uid="{00000000-0005-0000-0000-0000F5000000}"/>
    <cellStyle name="_header_italic" xfId="259" xr:uid="{00000000-0005-0000-0000-0000F6000000}"/>
    <cellStyle name="_header_vertical" xfId="260" xr:uid="{00000000-0005-0000-0000-0000F7000000}"/>
    <cellStyle name="_Heading_16 Detail of Key Metrics_mario marco" xfId="261" xr:uid="{00000000-0005-0000-0000-0000F8000000}"/>
    <cellStyle name="_Identification + Summary" xfId="262" xr:uid="{00000000-0005-0000-0000-0000F9000000}"/>
    <cellStyle name="_infl" xfId="263" xr:uid="{00000000-0005-0000-0000-0000FA000000}"/>
    <cellStyle name="_Inquiry list_Sakhatelecom" xfId="264" xr:uid="{00000000-0005-0000-0000-0000FB000000}"/>
    <cellStyle name="_Kirish Tier FV 12 months 2005" xfId="265" xr:uid="{00000000-0005-0000-0000-0000FC000000}"/>
    <cellStyle name="_KPI's request_TG" xfId="266" xr:uid="{00000000-0005-0000-0000-0000FD000000}"/>
    <cellStyle name="_Leasing_final" xfId="267" xr:uid="{00000000-0005-0000-0000-0000FE000000}"/>
    <cellStyle name="_License Final_20.01.2006 1" xfId="268" xr:uid="{00000000-0005-0000-0000-0000FF000000}"/>
    <cellStyle name="_Macro 4june2008" xfId="269" xr:uid="{00000000-0005-0000-0000-000000010000}"/>
    <cellStyle name="_macro-2 ут" xfId="270" xr:uid="{00000000-0005-0000-0000-000001010000}"/>
    <cellStyle name="_Market_Approach_20090411_AB" xfId="271" xr:uid="{00000000-0005-0000-0000-000002010000}"/>
    <cellStyle name="_Market_Approach_20090412_AB" xfId="272" xr:uid="{00000000-0005-0000-0000-000003010000}"/>
    <cellStyle name="_Market_Approach_20090412_AK" xfId="273" xr:uid="{00000000-0005-0000-0000-000004010000}"/>
    <cellStyle name="_Market_Approach_20090416_VF_EP1" xfId="274" xr:uid="{00000000-0005-0000-0000-000005010000}"/>
    <cellStyle name="_Model_NNG_1" xfId="275" xr:uid="{00000000-0005-0000-0000-000006010000}"/>
    <cellStyle name="_MODEL_OS_v october17" xfId="276" xr:uid="{00000000-0005-0000-0000-000007010000}"/>
    <cellStyle name="_Multiple" xfId="277" xr:uid="{00000000-0005-0000-0000-000008010000}"/>
    <cellStyle name="_MultipleSpace" xfId="278" xr:uid="{00000000-0005-0000-0000-000009010000}"/>
    <cellStyle name="_New_Sofi" xfId="279" xr:uid="{00000000-0005-0000-0000-00000A010000}"/>
    <cellStyle name="_New_Sofi_17_0" xfId="280" xr:uid="{00000000-0005-0000-0000-00000B010000}"/>
    <cellStyle name="_New_Sofi_17_0_1" xfId="281" xr:uid="{00000000-0005-0000-0000-00000C010000}"/>
    <cellStyle name="_New_Sofi_FFF" xfId="282" xr:uid="{00000000-0005-0000-0000-00000D010000}"/>
    <cellStyle name="_New_Sofi_New Form10_2" xfId="283" xr:uid="{00000000-0005-0000-0000-00000E010000}"/>
    <cellStyle name="_New_Sofi_Nsi" xfId="284" xr:uid="{00000000-0005-0000-0000-00000F010000}"/>
    <cellStyle name="_New_Sofi_Nsi_1" xfId="285" xr:uid="{00000000-0005-0000-0000-000010010000}"/>
    <cellStyle name="_New_Sofi_Nsi_139" xfId="286" xr:uid="{00000000-0005-0000-0000-000011010000}"/>
    <cellStyle name="_New_Sofi_Nsi_140" xfId="287" xr:uid="{00000000-0005-0000-0000-000012010000}"/>
    <cellStyle name="_New_Sofi_Nsi_140(Зах)" xfId="288" xr:uid="{00000000-0005-0000-0000-000013010000}"/>
    <cellStyle name="_New_Sofi_Nsi_140_mod" xfId="289" xr:uid="{00000000-0005-0000-0000-000014010000}"/>
    <cellStyle name="_New_Sofi_Summary" xfId="290" xr:uid="{00000000-0005-0000-0000-000015010000}"/>
    <cellStyle name="_New_Sofi_Tax_form_1кв_3" xfId="291" xr:uid="{00000000-0005-0000-0000-000016010000}"/>
    <cellStyle name="_New_Sofi_БКЭ" xfId="292" xr:uid="{00000000-0005-0000-0000-000017010000}"/>
    <cellStyle name="_New_Sofi_Перечень названий форм" xfId="293" xr:uid="{00000000-0005-0000-0000-000018010000}"/>
    <cellStyle name="_Nsi" xfId="294" xr:uid="{00000000-0005-0000-0000-000019010000}"/>
    <cellStyle name="_NTC revised 070316_EP" xfId="295" xr:uid="{00000000-0005-0000-0000-00001A010000}"/>
    <cellStyle name="_Oценка затратный подход" xfId="296" xr:uid="{00000000-0005-0000-0000-00001B010000}"/>
    <cellStyle name="_Percent" xfId="297" xr:uid="{00000000-0005-0000-0000-00001C010000}"/>
    <cellStyle name="_PercentSpace" xfId="298" xr:uid="{00000000-0005-0000-0000-00001D010000}"/>
    <cellStyle name="_PMZ_Tables_for_report_RU" xfId="299" xr:uid="{00000000-0005-0000-0000-00001E010000}"/>
    <cellStyle name="_PPA Info Request List_AES" xfId="300" xr:uid="{00000000-0005-0000-0000-00001F010000}"/>
    <cellStyle name="_PPA Info Request List_AES_Ekibastuz" xfId="301" xr:uid="{00000000-0005-0000-0000-000020010000}"/>
    <cellStyle name="_PRICE_1C" xfId="302" xr:uid="{00000000-0005-0000-0000-000021010000}"/>
    <cellStyle name="_Request_tables_Майнкубен_1" xfId="303" xr:uid="{00000000-0005-0000-0000-000022010000}"/>
    <cellStyle name="_Request_tables_Экибастуз_0" xfId="304" xr:uid="{00000000-0005-0000-0000-000023010000}"/>
    <cellStyle name="_RP-2000" xfId="305" xr:uid="{00000000-0005-0000-0000-000024010000}"/>
    <cellStyle name="_Russia(USED FOR CALCULATIONS)" xfId="306" xr:uid="{00000000-0005-0000-0000-000025010000}"/>
    <cellStyle name="_Sales Activity May all  Branches" xfId="307" xr:uid="{00000000-0005-0000-0000-000026010000}"/>
    <cellStyle name="_SBK Q model XII - 18 Oct 05 (ab 1.1.1)" xfId="308" xr:uid="{00000000-0005-0000-0000-000027010000}"/>
    <cellStyle name="_SBK_valuation_311005" xfId="309" xr:uid="{00000000-0005-0000-0000-000028010000}"/>
    <cellStyle name="_SBK_valuation_311005_WACC calculation" xfId="310" xr:uid="{00000000-0005-0000-0000-000029010000}"/>
    <cellStyle name="_Sheet1" xfId="311" xr:uid="{00000000-0005-0000-0000-00002A010000}"/>
    <cellStyle name="_Sheet1_Model_081022_final_draft" xfId="312" xr:uid="{00000000-0005-0000-0000-00002B010000}"/>
    <cellStyle name="_Sheet1_Model_081022_final_draft_AK" xfId="313" xr:uid="{00000000-0005-0000-0000-00002C010000}"/>
    <cellStyle name="_Sheet1_Tables_Model" xfId="314" xr:uid="{00000000-0005-0000-0000-00002D010000}"/>
    <cellStyle name="_Strat_distr_2006-2007" xfId="315" xr:uid="{00000000-0005-0000-0000-00002E010000}"/>
    <cellStyle name="_SubHeading_16 Detail of Key Metrics_mario marco" xfId="316" xr:uid="{00000000-0005-0000-0000-00002F010000}"/>
    <cellStyle name="_summary financials 12-11-07 AD" xfId="317" xr:uid="{00000000-0005-0000-0000-000030010000}"/>
    <cellStyle name="_summary financials 12-11-07 AD_Azerigaz PPA_20091126_AZ_SL" xfId="318" xr:uid="{00000000-0005-0000-0000-000031010000}"/>
    <cellStyle name="_summary financials 12-11-07 AD_Tables&amp;Graphs for Report_14.12.2009_SU" xfId="319" xr:uid="{00000000-0005-0000-0000-000032010000}"/>
    <cellStyle name="_svod_FA_MTS_разбивка" xfId="320" xr:uid="{00000000-0005-0000-0000-000033010000}"/>
    <cellStyle name="_SZNP - Eqiuty Roll" xfId="321" xr:uid="{00000000-0005-0000-0000-000034010000}"/>
    <cellStyle name="_SZNP - rasshifrovki-002000-333" xfId="322" xr:uid="{00000000-0005-0000-0000-000035010000}"/>
    <cellStyle name="_SZNP - TRS-092000" xfId="323" xr:uid="{00000000-0005-0000-0000-000036010000}"/>
    <cellStyle name="_Table for BCEN report 061116" xfId="324" xr:uid="{00000000-0005-0000-0000-000037010000}"/>
    <cellStyle name="_Table for OWH report 061116" xfId="325" xr:uid="{00000000-0005-0000-0000-000038010000}"/>
    <cellStyle name="_TableHead_16 Detail of Key Metrics_mario marco" xfId="326" xr:uid="{00000000-0005-0000-0000-000039010000}"/>
    <cellStyle name="_TABLES" xfId="327" xr:uid="{00000000-0005-0000-0000-00003A010000}"/>
    <cellStyle name="_tables &amp; templates presentation_17_03_2006 OWH" xfId="328" xr:uid="{00000000-0005-0000-0000-00003B010000}"/>
    <cellStyle name="_Tables for presentation" xfId="329" xr:uid="{00000000-0005-0000-0000-00003C010000}"/>
    <cellStyle name="_Tables for report" xfId="330" xr:uid="{00000000-0005-0000-0000-00003D010000}"/>
    <cellStyle name="_Tables for report - master copy" xfId="331" xr:uid="{00000000-0005-0000-0000-00003E010000}"/>
    <cellStyle name="_Tables for report - master copy_Sergey" xfId="332" xr:uid="{00000000-0005-0000-0000-00003F010000}"/>
    <cellStyle name="_tables for report Niagara2_industry report" xfId="333" xr:uid="{00000000-0005-0000-0000-000040010000}"/>
    <cellStyle name="_Tables for report_goodwill" xfId="334" xr:uid="{00000000-0005-0000-0000-000041010000}"/>
    <cellStyle name="_Tables for Report_RUS" xfId="335" xr:uid="{00000000-0005-0000-0000-000042010000}"/>
    <cellStyle name="_Tables for report_v2" xfId="336" xr:uid="{00000000-0005-0000-0000-000043010000}"/>
    <cellStyle name="_Tables for report_ZDY" xfId="337" xr:uid="{00000000-0005-0000-0000-000044010000}"/>
    <cellStyle name="_Tables&amp;Graphs for Report_14.12.2009_SU" xfId="338" xr:uid="{00000000-0005-0000-0000-000045010000}"/>
    <cellStyle name="_Tables_for_presentation" xfId="339" xr:uid="{00000000-0005-0000-0000-000046010000}"/>
    <cellStyle name="_Tariffs_Gerasimov_updated_SL" xfId="340" xr:uid="{00000000-0005-0000-0000-000047010000}"/>
    <cellStyle name="_Tier_2005_Cons1" xfId="341" xr:uid="{00000000-0005-0000-0000-000048010000}"/>
    <cellStyle name="_Tier_UAZ_12m_2005_14.02.06JB" xfId="342" xr:uid="{00000000-0005-0000-0000-000049010000}"/>
    <cellStyle name="_UBS Flame valuation model v53 - FINAL" xfId="343" xr:uid="{00000000-0005-0000-0000-00004A010000}"/>
    <cellStyle name="_Variance analysis&amp;Graphs_actuals" xfId="344" xr:uid="{00000000-0005-0000-0000-00004B010000}"/>
    <cellStyle name="_WACC" xfId="345" xr:uid="{00000000-0005-0000-0000-00004C010000}"/>
    <cellStyle name="_WACC_AB" xfId="346" xr:uid="{00000000-0005-0000-0000-00004D010000}"/>
    <cellStyle name="_WACC_SOCAR_updated_EK" xfId="347" xr:uid="{00000000-0005-0000-0000-00004E010000}"/>
    <cellStyle name="_Workforce_v02_example" xfId="348" xr:uid="{00000000-0005-0000-0000-00004F010000}"/>
    <cellStyle name="_Workings for Window Report" xfId="349" xr:uid="{00000000-0005-0000-0000-000050010000}"/>
    <cellStyle name="_Zatratny_podhod_01.01.2006_IFTC" xfId="350" xr:uid="{00000000-0005-0000-0000-000051010000}"/>
    <cellStyle name="_ZPST_valuation_211005" xfId="351" xr:uid="{00000000-0005-0000-0000-000052010000}"/>
    <cellStyle name="_ZPST_valuation_211005_WACC calculation" xfId="352" xr:uid="{00000000-0005-0000-0000-000053010000}"/>
    <cellStyle name="_ZPST_valuation_281005" xfId="353" xr:uid="{00000000-0005-0000-0000-000054010000}"/>
    <cellStyle name="_ZPST_valuation_281005_WACC calculation" xfId="354" xr:uid="{00000000-0005-0000-0000-000055010000}"/>
    <cellStyle name="_аннуитет" xfId="355" xr:uid="{00000000-0005-0000-0000-000056010000}"/>
    <cellStyle name="_Бизнес-план_ПРОЕКТ" xfId="356" xr:uid="{00000000-0005-0000-0000-000057010000}"/>
    <cellStyle name="_БПр" xfId="357" xr:uid="{00000000-0005-0000-0000-000058010000}"/>
    <cellStyle name="_БПр_ЗПИФ" xfId="358" xr:uid="{00000000-0005-0000-0000-000059010000}"/>
    <cellStyle name="_брукс" xfId="359" xr:uid="{00000000-0005-0000-0000-00005A010000}"/>
    <cellStyle name="_Векселя - расчет" xfId="360" xr:uid="{00000000-0005-0000-0000-00005B010000}"/>
    <cellStyle name="_Все поправки" xfId="361" xr:uid="{00000000-0005-0000-0000-00005C010000}"/>
    <cellStyle name="_горн" xfId="362" xr:uid="{00000000-0005-0000-0000-00005D010000}"/>
    <cellStyle name="_Горнорудный дивизион - формы MR - v6.0" xfId="363" xr:uid="{00000000-0005-0000-0000-00005E010000}"/>
    <cellStyle name="_грузы" xfId="364" xr:uid="{00000000-0005-0000-0000-00005F010000}"/>
    <cellStyle name="_Дебиторы" xfId="365" xr:uid="{00000000-0005-0000-0000-000060010000}"/>
    <cellStyle name="_дивиденды" xfId="366" xr:uid="{00000000-0005-0000-0000-000061010000}"/>
    <cellStyle name="_дисконтированиеДЗ" xfId="367" xr:uid="{00000000-0005-0000-0000-000062010000}"/>
    <cellStyle name="_Для Рината-111" xfId="368" xr:uid="{00000000-0005-0000-0000-000063010000}"/>
    <cellStyle name="_Для Рината-111 10" xfId="369" xr:uid="{00000000-0005-0000-0000-000064010000}"/>
    <cellStyle name="_Для Рината-111 11" xfId="370" xr:uid="{00000000-0005-0000-0000-000065010000}"/>
    <cellStyle name="_Для Рината-111 12" xfId="371" xr:uid="{00000000-0005-0000-0000-000066010000}"/>
    <cellStyle name="_Для Рината-111 13" xfId="372" xr:uid="{00000000-0005-0000-0000-000067010000}"/>
    <cellStyle name="_Для Рината-111 14" xfId="373" xr:uid="{00000000-0005-0000-0000-000068010000}"/>
    <cellStyle name="_Для Рината-111 15" xfId="374" xr:uid="{00000000-0005-0000-0000-000069010000}"/>
    <cellStyle name="_Для Рината-111 16" xfId="375" xr:uid="{00000000-0005-0000-0000-00006A010000}"/>
    <cellStyle name="_Для Рината-111 17" xfId="376" xr:uid="{00000000-0005-0000-0000-00006B010000}"/>
    <cellStyle name="_Для Рината-111 18" xfId="377" xr:uid="{00000000-0005-0000-0000-00006C010000}"/>
    <cellStyle name="_Для Рината-111 19" xfId="378" xr:uid="{00000000-0005-0000-0000-00006D010000}"/>
    <cellStyle name="_Для Рината-111 2" xfId="379" xr:uid="{00000000-0005-0000-0000-00006E010000}"/>
    <cellStyle name="_Для Рината-111 20" xfId="380" xr:uid="{00000000-0005-0000-0000-00006F010000}"/>
    <cellStyle name="_Для Рината-111 21" xfId="381" xr:uid="{00000000-0005-0000-0000-000070010000}"/>
    <cellStyle name="_Для Рината-111 22" xfId="382" xr:uid="{00000000-0005-0000-0000-000071010000}"/>
    <cellStyle name="_Для Рината-111 23" xfId="383" xr:uid="{00000000-0005-0000-0000-000072010000}"/>
    <cellStyle name="_Для Рината-111 24" xfId="384" xr:uid="{00000000-0005-0000-0000-000073010000}"/>
    <cellStyle name="_Для Рината-111 25" xfId="385" xr:uid="{00000000-0005-0000-0000-000074010000}"/>
    <cellStyle name="_Для Рината-111 26" xfId="386" xr:uid="{00000000-0005-0000-0000-000075010000}"/>
    <cellStyle name="_Для Рината-111 27" xfId="387" xr:uid="{00000000-0005-0000-0000-000076010000}"/>
    <cellStyle name="_Для Рината-111 28" xfId="388" xr:uid="{00000000-0005-0000-0000-000077010000}"/>
    <cellStyle name="_Для Рината-111 29" xfId="389" xr:uid="{00000000-0005-0000-0000-000078010000}"/>
    <cellStyle name="_Для Рината-111 3" xfId="390" xr:uid="{00000000-0005-0000-0000-000079010000}"/>
    <cellStyle name="_Для Рината-111 30" xfId="391" xr:uid="{00000000-0005-0000-0000-00007A010000}"/>
    <cellStyle name="_Для Рината-111 31" xfId="392" xr:uid="{00000000-0005-0000-0000-00007B010000}"/>
    <cellStyle name="_Для Рината-111 32" xfId="393" xr:uid="{00000000-0005-0000-0000-00007C010000}"/>
    <cellStyle name="_Для Рината-111 33" xfId="394" xr:uid="{00000000-0005-0000-0000-00007D010000}"/>
    <cellStyle name="_Для Рината-111 34" xfId="395" xr:uid="{00000000-0005-0000-0000-00007E010000}"/>
    <cellStyle name="_Для Рината-111 35" xfId="396" xr:uid="{00000000-0005-0000-0000-00007F010000}"/>
    <cellStyle name="_Для Рината-111 36" xfId="397" xr:uid="{00000000-0005-0000-0000-000080010000}"/>
    <cellStyle name="_Для Рината-111 37" xfId="398" xr:uid="{00000000-0005-0000-0000-000081010000}"/>
    <cellStyle name="_Для Рината-111 38" xfId="399" xr:uid="{00000000-0005-0000-0000-000082010000}"/>
    <cellStyle name="_Для Рината-111 39" xfId="400" xr:uid="{00000000-0005-0000-0000-000083010000}"/>
    <cellStyle name="_Для Рината-111 4" xfId="401" xr:uid="{00000000-0005-0000-0000-000084010000}"/>
    <cellStyle name="_Для Рината-111 40" xfId="402" xr:uid="{00000000-0005-0000-0000-000085010000}"/>
    <cellStyle name="_Для Рината-111 41" xfId="403" xr:uid="{00000000-0005-0000-0000-000086010000}"/>
    <cellStyle name="_Для Рината-111 42" xfId="404" xr:uid="{00000000-0005-0000-0000-000087010000}"/>
    <cellStyle name="_Для Рината-111 43" xfId="405" xr:uid="{00000000-0005-0000-0000-000088010000}"/>
    <cellStyle name="_Для Рината-111 44" xfId="406" xr:uid="{00000000-0005-0000-0000-000089010000}"/>
    <cellStyle name="_Для Рината-111 45" xfId="407" xr:uid="{00000000-0005-0000-0000-00008A010000}"/>
    <cellStyle name="_Для Рината-111 46" xfId="408" xr:uid="{00000000-0005-0000-0000-00008B010000}"/>
    <cellStyle name="_Для Рината-111 47" xfId="409" xr:uid="{00000000-0005-0000-0000-00008C010000}"/>
    <cellStyle name="_Для Рината-111 48" xfId="410" xr:uid="{00000000-0005-0000-0000-00008D010000}"/>
    <cellStyle name="_Для Рината-111 49" xfId="411" xr:uid="{00000000-0005-0000-0000-00008E010000}"/>
    <cellStyle name="_Для Рината-111 5" xfId="412" xr:uid="{00000000-0005-0000-0000-00008F010000}"/>
    <cellStyle name="_Для Рината-111 50" xfId="413" xr:uid="{00000000-0005-0000-0000-000090010000}"/>
    <cellStyle name="_Для Рината-111 51" xfId="414" xr:uid="{00000000-0005-0000-0000-000091010000}"/>
    <cellStyle name="_Для Рината-111 52" xfId="415" xr:uid="{00000000-0005-0000-0000-000092010000}"/>
    <cellStyle name="_Для Рината-111 53" xfId="416" xr:uid="{00000000-0005-0000-0000-000093010000}"/>
    <cellStyle name="_Для Рината-111 54" xfId="417" xr:uid="{00000000-0005-0000-0000-000094010000}"/>
    <cellStyle name="_Для Рината-111 55" xfId="418" xr:uid="{00000000-0005-0000-0000-000095010000}"/>
    <cellStyle name="_Для Рината-111 56" xfId="419" xr:uid="{00000000-0005-0000-0000-000096010000}"/>
    <cellStyle name="_Для Рината-111 57" xfId="420" xr:uid="{00000000-0005-0000-0000-000097010000}"/>
    <cellStyle name="_Для Рината-111 58" xfId="421" xr:uid="{00000000-0005-0000-0000-000098010000}"/>
    <cellStyle name="_Для Рината-111 59" xfId="422" xr:uid="{00000000-0005-0000-0000-000099010000}"/>
    <cellStyle name="_Для Рината-111 6" xfId="423" xr:uid="{00000000-0005-0000-0000-00009A010000}"/>
    <cellStyle name="_Для Рината-111 60" xfId="424" xr:uid="{00000000-0005-0000-0000-00009B010000}"/>
    <cellStyle name="_Для Рината-111 61" xfId="425" xr:uid="{00000000-0005-0000-0000-00009C010000}"/>
    <cellStyle name="_Для Рината-111 62" xfId="426" xr:uid="{00000000-0005-0000-0000-00009D010000}"/>
    <cellStyle name="_Для Рината-111 63" xfId="427" xr:uid="{00000000-0005-0000-0000-00009E010000}"/>
    <cellStyle name="_Для Рината-111 64" xfId="428" xr:uid="{00000000-0005-0000-0000-00009F010000}"/>
    <cellStyle name="_Для Рината-111 65" xfId="429" xr:uid="{00000000-0005-0000-0000-0000A0010000}"/>
    <cellStyle name="_Для Рината-111 66" xfId="430" xr:uid="{00000000-0005-0000-0000-0000A1010000}"/>
    <cellStyle name="_Для Рината-111 67" xfId="431" xr:uid="{00000000-0005-0000-0000-0000A2010000}"/>
    <cellStyle name="_Для Рината-111 68" xfId="432" xr:uid="{00000000-0005-0000-0000-0000A3010000}"/>
    <cellStyle name="_Для Рината-111 69" xfId="433" xr:uid="{00000000-0005-0000-0000-0000A4010000}"/>
    <cellStyle name="_Для Рината-111 7" xfId="434" xr:uid="{00000000-0005-0000-0000-0000A5010000}"/>
    <cellStyle name="_Для Рината-111 70" xfId="435" xr:uid="{00000000-0005-0000-0000-0000A6010000}"/>
    <cellStyle name="_Для Рината-111 71" xfId="436" xr:uid="{00000000-0005-0000-0000-0000A7010000}"/>
    <cellStyle name="_Для Рината-111 72" xfId="437" xr:uid="{00000000-0005-0000-0000-0000A8010000}"/>
    <cellStyle name="_Для Рината-111 73" xfId="438" xr:uid="{00000000-0005-0000-0000-0000A9010000}"/>
    <cellStyle name="_Для Рината-111 74" xfId="439" xr:uid="{00000000-0005-0000-0000-0000AA010000}"/>
    <cellStyle name="_Для Рината-111 75" xfId="440" xr:uid="{00000000-0005-0000-0000-0000AB010000}"/>
    <cellStyle name="_Для Рината-111 76" xfId="441" xr:uid="{00000000-0005-0000-0000-0000AC010000}"/>
    <cellStyle name="_Для Рината-111 77" xfId="442" xr:uid="{00000000-0005-0000-0000-0000AD010000}"/>
    <cellStyle name="_Для Рината-111 78" xfId="443" xr:uid="{00000000-0005-0000-0000-0000AE010000}"/>
    <cellStyle name="_Для Рината-111 79" xfId="444" xr:uid="{00000000-0005-0000-0000-0000AF010000}"/>
    <cellStyle name="_Для Рината-111 8" xfId="445" xr:uid="{00000000-0005-0000-0000-0000B0010000}"/>
    <cellStyle name="_Для Рината-111 80" xfId="446" xr:uid="{00000000-0005-0000-0000-0000B1010000}"/>
    <cellStyle name="_Для Рината-111 81" xfId="447" xr:uid="{00000000-0005-0000-0000-0000B2010000}"/>
    <cellStyle name="_Для Рината-111 82" xfId="448" xr:uid="{00000000-0005-0000-0000-0000B3010000}"/>
    <cellStyle name="_Для Рината-111 83" xfId="449" xr:uid="{00000000-0005-0000-0000-0000B4010000}"/>
    <cellStyle name="_Для Рината-111 84" xfId="450" xr:uid="{00000000-0005-0000-0000-0000B5010000}"/>
    <cellStyle name="_Для Рината-111 85" xfId="451" xr:uid="{00000000-0005-0000-0000-0000B6010000}"/>
    <cellStyle name="_Для Рината-111 86" xfId="452" xr:uid="{00000000-0005-0000-0000-0000B7010000}"/>
    <cellStyle name="_Для Рината-111 9" xfId="453" xr:uid="{00000000-0005-0000-0000-0000B8010000}"/>
    <cellStyle name="_Для Рината-111_Shar-Ust Kamenogorsk для КТЖ_2" xfId="454" xr:uid="{00000000-0005-0000-0000-0000B9010000}"/>
    <cellStyle name="_Для Рината-111_Shar-Ust Kamenogorsk для КТЖ_2 10" xfId="455" xr:uid="{00000000-0005-0000-0000-0000BA010000}"/>
    <cellStyle name="_Для Рината-111_Shar-Ust Kamenogorsk для КТЖ_2 11" xfId="456" xr:uid="{00000000-0005-0000-0000-0000BB010000}"/>
    <cellStyle name="_Для Рината-111_Shar-Ust Kamenogorsk для КТЖ_2 12" xfId="457" xr:uid="{00000000-0005-0000-0000-0000BC010000}"/>
    <cellStyle name="_Для Рината-111_Shar-Ust Kamenogorsk для КТЖ_2 13" xfId="458" xr:uid="{00000000-0005-0000-0000-0000BD010000}"/>
    <cellStyle name="_Для Рината-111_Shar-Ust Kamenogorsk для КТЖ_2 14" xfId="459" xr:uid="{00000000-0005-0000-0000-0000BE010000}"/>
    <cellStyle name="_Для Рината-111_Shar-Ust Kamenogorsk для КТЖ_2 15" xfId="460" xr:uid="{00000000-0005-0000-0000-0000BF010000}"/>
    <cellStyle name="_Для Рината-111_Shar-Ust Kamenogorsk для КТЖ_2 16" xfId="461" xr:uid="{00000000-0005-0000-0000-0000C0010000}"/>
    <cellStyle name="_Для Рината-111_Shar-Ust Kamenogorsk для КТЖ_2 17" xfId="462" xr:uid="{00000000-0005-0000-0000-0000C1010000}"/>
    <cellStyle name="_Для Рината-111_Shar-Ust Kamenogorsk для КТЖ_2 18" xfId="463" xr:uid="{00000000-0005-0000-0000-0000C2010000}"/>
    <cellStyle name="_Для Рината-111_Shar-Ust Kamenogorsk для КТЖ_2 19" xfId="464" xr:uid="{00000000-0005-0000-0000-0000C3010000}"/>
    <cellStyle name="_Для Рината-111_Shar-Ust Kamenogorsk для КТЖ_2 2" xfId="465" xr:uid="{00000000-0005-0000-0000-0000C4010000}"/>
    <cellStyle name="_Для Рината-111_Shar-Ust Kamenogorsk для КТЖ_2 20" xfId="466" xr:uid="{00000000-0005-0000-0000-0000C5010000}"/>
    <cellStyle name="_Для Рината-111_Shar-Ust Kamenogorsk для КТЖ_2 21" xfId="467" xr:uid="{00000000-0005-0000-0000-0000C6010000}"/>
    <cellStyle name="_Для Рината-111_Shar-Ust Kamenogorsk для КТЖ_2 22" xfId="468" xr:uid="{00000000-0005-0000-0000-0000C7010000}"/>
    <cellStyle name="_Для Рината-111_Shar-Ust Kamenogorsk для КТЖ_2 23" xfId="469" xr:uid="{00000000-0005-0000-0000-0000C8010000}"/>
    <cellStyle name="_Для Рината-111_Shar-Ust Kamenogorsk для КТЖ_2 24" xfId="470" xr:uid="{00000000-0005-0000-0000-0000C9010000}"/>
    <cellStyle name="_Для Рината-111_Shar-Ust Kamenogorsk для КТЖ_2 25" xfId="471" xr:uid="{00000000-0005-0000-0000-0000CA010000}"/>
    <cellStyle name="_Для Рината-111_Shar-Ust Kamenogorsk для КТЖ_2 26" xfId="472" xr:uid="{00000000-0005-0000-0000-0000CB010000}"/>
    <cellStyle name="_Для Рината-111_Shar-Ust Kamenogorsk для КТЖ_2 27" xfId="473" xr:uid="{00000000-0005-0000-0000-0000CC010000}"/>
    <cellStyle name="_Для Рината-111_Shar-Ust Kamenogorsk для КТЖ_2 28" xfId="474" xr:uid="{00000000-0005-0000-0000-0000CD010000}"/>
    <cellStyle name="_Для Рината-111_Shar-Ust Kamenogorsk для КТЖ_2 29" xfId="475" xr:uid="{00000000-0005-0000-0000-0000CE010000}"/>
    <cellStyle name="_Для Рината-111_Shar-Ust Kamenogorsk для КТЖ_2 3" xfId="476" xr:uid="{00000000-0005-0000-0000-0000CF010000}"/>
    <cellStyle name="_Для Рината-111_Shar-Ust Kamenogorsk для КТЖ_2 30" xfId="477" xr:uid="{00000000-0005-0000-0000-0000D0010000}"/>
    <cellStyle name="_Для Рината-111_Shar-Ust Kamenogorsk для КТЖ_2 31" xfId="478" xr:uid="{00000000-0005-0000-0000-0000D1010000}"/>
    <cellStyle name="_Для Рината-111_Shar-Ust Kamenogorsk для КТЖ_2 32" xfId="479" xr:uid="{00000000-0005-0000-0000-0000D2010000}"/>
    <cellStyle name="_Для Рината-111_Shar-Ust Kamenogorsk для КТЖ_2 33" xfId="480" xr:uid="{00000000-0005-0000-0000-0000D3010000}"/>
    <cellStyle name="_Для Рината-111_Shar-Ust Kamenogorsk для КТЖ_2 34" xfId="481" xr:uid="{00000000-0005-0000-0000-0000D4010000}"/>
    <cellStyle name="_Для Рината-111_Shar-Ust Kamenogorsk для КТЖ_2 35" xfId="482" xr:uid="{00000000-0005-0000-0000-0000D5010000}"/>
    <cellStyle name="_Для Рината-111_Shar-Ust Kamenogorsk для КТЖ_2 36" xfId="483" xr:uid="{00000000-0005-0000-0000-0000D6010000}"/>
    <cellStyle name="_Для Рината-111_Shar-Ust Kamenogorsk для КТЖ_2 37" xfId="484" xr:uid="{00000000-0005-0000-0000-0000D7010000}"/>
    <cellStyle name="_Для Рината-111_Shar-Ust Kamenogorsk для КТЖ_2 38" xfId="485" xr:uid="{00000000-0005-0000-0000-0000D8010000}"/>
    <cellStyle name="_Для Рината-111_Shar-Ust Kamenogorsk для КТЖ_2 39" xfId="486" xr:uid="{00000000-0005-0000-0000-0000D9010000}"/>
    <cellStyle name="_Для Рината-111_Shar-Ust Kamenogorsk для КТЖ_2 4" xfId="487" xr:uid="{00000000-0005-0000-0000-0000DA010000}"/>
    <cellStyle name="_Для Рината-111_Shar-Ust Kamenogorsk для КТЖ_2 40" xfId="488" xr:uid="{00000000-0005-0000-0000-0000DB010000}"/>
    <cellStyle name="_Для Рината-111_Shar-Ust Kamenogorsk для КТЖ_2 41" xfId="489" xr:uid="{00000000-0005-0000-0000-0000DC010000}"/>
    <cellStyle name="_Для Рината-111_Shar-Ust Kamenogorsk для КТЖ_2 42" xfId="490" xr:uid="{00000000-0005-0000-0000-0000DD010000}"/>
    <cellStyle name="_Для Рината-111_Shar-Ust Kamenogorsk для КТЖ_2 43" xfId="491" xr:uid="{00000000-0005-0000-0000-0000DE010000}"/>
    <cellStyle name="_Для Рината-111_Shar-Ust Kamenogorsk для КТЖ_2 44" xfId="492" xr:uid="{00000000-0005-0000-0000-0000DF010000}"/>
    <cellStyle name="_Для Рината-111_Shar-Ust Kamenogorsk для КТЖ_2 45" xfId="493" xr:uid="{00000000-0005-0000-0000-0000E0010000}"/>
    <cellStyle name="_Для Рината-111_Shar-Ust Kamenogorsk для КТЖ_2 46" xfId="494" xr:uid="{00000000-0005-0000-0000-0000E1010000}"/>
    <cellStyle name="_Для Рината-111_Shar-Ust Kamenogorsk для КТЖ_2 47" xfId="495" xr:uid="{00000000-0005-0000-0000-0000E2010000}"/>
    <cellStyle name="_Для Рината-111_Shar-Ust Kamenogorsk для КТЖ_2 48" xfId="496" xr:uid="{00000000-0005-0000-0000-0000E3010000}"/>
    <cellStyle name="_Для Рината-111_Shar-Ust Kamenogorsk для КТЖ_2 49" xfId="497" xr:uid="{00000000-0005-0000-0000-0000E4010000}"/>
    <cellStyle name="_Для Рината-111_Shar-Ust Kamenogorsk для КТЖ_2 5" xfId="498" xr:uid="{00000000-0005-0000-0000-0000E5010000}"/>
    <cellStyle name="_Для Рината-111_Shar-Ust Kamenogorsk для КТЖ_2 50" xfId="499" xr:uid="{00000000-0005-0000-0000-0000E6010000}"/>
    <cellStyle name="_Для Рината-111_Shar-Ust Kamenogorsk для КТЖ_2 51" xfId="500" xr:uid="{00000000-0005-0000-0000-0000E7010000}"/>
    <cellStyle name="_Для Рината-111_Shar-Ust Kamenogorsk для КТЖ_2 52" xfId="501" xr:uid="{00000000-0005-0000-0000-0000E8010000}"/>
    <cellStyle name="_Для Рината-111_Shar-Ust Kamenogorsk для КТЖ_2 53" xfId="502" xr:uid="{00000000-0005-0000-0000-0000E9010000}"/>
    <cellStyle name="_Для Рината-111_Shar-Ust Kamenogorsk для КТЖ_2 54" xfId="503" xr:uid="{00000000-0005-0000-0000-0000EA010000}"/>
    <cellStyle name="_Для Рината-111_Shar-Ust Kamenogorsk для КТЖ_2 55" xfId="504" xr:uid="{00000000-0005-0000-0000-0000EB010000}"/>
    <cellStyle name="_Для Рината-111_Shar-Ust Kamenogorsk для КТЖ_2 56" xfId="505" xr:uid="{00000000-0005-0000-0000-0000EC010000}"/>
    <cellStyle name="_Для Рината-111_Shar-Ust Kamenogorsk для КТЖ_2 57" xfId="506" xr:uid="{00000000-0005-0000-0000-0000ED010000}"/>
    <cellStyle name="_Для Рината-111_Shar-Ust Kamenogorsk для КТЖ_2 58" xfId="507" xr:uid="{00000000-0005-0000-0000-0000EE010000}"/>
    <cellStyle name="_Для Рината-111_Shar-Ust Kamenogorsk для КТЖ_2 59" xfId="508" xr:uid="{00000000-0005-0000-0000-0000EF010000}"/>
    <cellStyle name="_Для Рината-111_Shar-Ust Kamenogorsk для КТЖ_2 6" xfId="509" xr:uid="{00000000-0005-0000-0000-0000F0010000}"/>
    <cellStyle name="_Для Рината-111_Shar-Ust Kamenogorsk для КТЖ_2 60" xfId="510" xr:uid="{00000000-0005-0000-0000-0000F1010000}"/>
    <cellStyle name="_Для Рината-111_Shar-Ust Kamenogorsk для КТЖ_2 61" xfId="511" xr:uid="{00000000-0005-0000-0000-0000F2010000}"/>
    <cellStyle name="_Для Рината-111_Shar-Ust Kamenogorsk для КТЖ_2 62" xfId="512" xr:uid="{00000000-0005-0000-0000-0000F3010000}"/>
    <cellStyle name="_Для Рината-111_Shar-Ust Kamenogorsk для КТЖ_2 63" xfId="513" xr:uid="{00000000-0005-0000-0000-0000F4010000}"/>
    <cellStyle name="_Для Рината-111_Shar-Ust Kamenogorsk для КТЖ_2 64" xfId="514" xr:uid="{00000000-0005-0000-0000-0000F5010000}"/>
    <cellStyle name="_Для Рината-111_Shar-Ust Kamenogorsk для КТЖ_2 65" xfId="515" xr:uid="{00000000-0005-0000-0000-0000F6010000}"/>
    <cellStyle name="_Для Рината-111_Shar-Ust Kamenogorsk для КТЖ_2 66" xfId="516" xr:uid="{00000000-0005-0000-0000-0000F7010000}"/>
    <cellStyle name="_Для Рината-111_Shar-Ust Kamenogorsk для КТЖ_2 67" xfId="517" xr:uid="{00000000-0005-0000-0000-0000F8010000}"/>
    <cellStyle name="_Для Рината-111_Shar-Ust Kamenogorsk для КТЖ_2 68" xfId="518" xr:uid="{00000000-0005-0000-0000-0000F9010000}"/>
    <cellStyle name="_Для Рината-111_Shar-Ust Kamenogorsk для КТЖ_2 69" xfId="519" xr:uid="{00000000-0005-0000-0000-0000FA010000}"/>
    <cellStyle name="_Для Рината-111_Shar-Ust Kamenogorsk для КТЖ_2 7" xfId="520" xr:uid="{00000000-0005-0000-0000-0000FB010000}"/>
    <cellStyle name="_Для Рината-111_Shar-Ust Kamenogorsk для КТЖ_2 70" xfId="521" xr:uid="{00000000-0005-0000-0000-0000FC010000}"/>
    <cellStyle name="_Для Рината-111_Shar-Ust Kamenogorsk для КТЖ_2 71" xfId="522" xr:uid="{00000000-0005-0000-0000-0000FD010000}"/>
    <cellStyle name="_Для Рината-111_Shar-Ust Kamenogorsk для КТЖ_2 72" xfId="523" xr:uid="{00000000-0005-0000-0000-0000FE010000}"/>
    <cellStyle name="_Для Рината-111_Shar-Ust Kamenogorsk для КТЖ_2 73" xfId="524" xr:uid="{00000000-0005-0000-0000-0000FF010000}"/>
    <cellStyle name="_Для Рината-111_Shar-Ust Kamenogorsk для КТЖ_2 74" xfId="525" xr:uid="{00000000-0005-0000-0000-000000020000}"/>
    <cellStyle name="_Для Рината-111_Shar-Ust Kamenogorsk для КТЖ_2 75" xfId="526" xr:uid="{00000000-0005-0000-0000-000001020000}"/>
    <cellStyle name="_Для Рината-111_Shar-Ust Kamenogorsk для КТЖ_2 76" xfId="527" xr:uid="{00000000-0005-0000-0000-000002020000}"/>
    <cellStyle name="_Для Рината-111_Shar-Ust Kamenogorsk для КТЖ_2 77" xfId="528" xr:uid="{00000000-0005-0000-0000-000003020000}"/>
    <cellStyle name="_Для Рината-111_Shar-Ust Kamenogorsk для КТЖ_2 78" xfId="529" xr:uid="{00000000-0005-0000-0000-000004020000}"/>
    <cellStyle name="_Для Рината-111_Shar-Ust Kamenogorsk для КТЖ_2 79" xfId="530" xr:uid="{00000000-0005-0000-0000-000005020000}"/>
    <cellStyle name="_Для Рината-111_Shar-Ust Kamenogorsk для КТЖ_2 8" xfId="531" xr:uid="{00000000-0005-0000-0000-000006020000}"/>
    <cellStyle name="_Для Рината-111_Shar-Ust Kamenogorsk для КТЖ_2 80" xfId="532" xr:uid="{00000000-0005-0000-0000-000007020000}"/>
    <cellStyle name="_Для Рината-111_Shar-Ust Kamenogorsk для КТЖ_2 81" xfId="533" xr:uid="{00000000-0005-0000-0000-000008020000}"/>
    <cellStyle name="_Для Рината-111_Shar-Ust Kamenogorsk для КТЖ_2 82" xfId="534" xr:uid="{00000000-0005-0000-0000-000009020000}"/>
    <cellStyle name="_Для Рината-111_Shar-Ust Kamenogorsk для КТЖ_2 83" xfId="535" xr:uid="{00000000-0005-0000-0000-00000A020000}"/>
    <cellStyle name="_Для Рината-111_Shar-Ust Kamenogorsk для КТЖ_2 84" xfId="536" xr:uid="{00000000-0005-0000-0000-00000B020000}"/>
    <cellStyle name="_Для Рината-111_Shar-Ust Kamenogorsk для КТЖ_2 85" xfId="537" xr:uid="{00000000-0005-0000-0000-00000C020000}"/>
    <cellStyle name="_Для Рината-111_Shar-Ust Kamenogorsk для КТЖ_2 86" xfId="538" xr:uid="{00000000-0005-0000-0000-00000D020000}"/>
    <cellStyle name="_Для Рината-111_Shar-Ust Kamenogorsk для КТЖ_2 9" xfId="539" xr:uid="{00000000-0005-0000-0000-00000E020000}"/>
    <cellStyle name="_Для Рината-111_Shar-Ust Kamenogorsk для КТЖ_2_Свод1 110108" xfId="540" xr:uid="{00000000-0005-0000-0000-00000F020000}"/>
    <cellStyle name="_Для Рината-111_Shar-Ust Kamenogorsk для КТЖ_2_Свод1 проба11" xfId="541" xr:uid="{00000000-0005-0000-0000-000010020000}"/>
    <cellStyle name="_Для Рината-111_от ЦЖС Shar-Ust Kamenogorsk для КТЖ_2" xfId="542" xr:uid="{00000000-0005-0000-0000-000011020000}"/>
    <cellStyle name="_Для Рината-111_от ЦЖС Shar-Ust Kamenogorsk для КТЖ_2 10" xfId="543" xr:uid="{00000000-0005-0000-0000-000012020000}"/>
    <cellStyle name="_Для Рината-111_от ЦЖС Shar-Ust Kamenogorsk для КТЖ_2 11" xfId="544" xr:uid="{00000000-0005-0000-0000-000013020000}"/>
    <cellStyle name="_Для Рината-111_от ЦЖС Shar-Ust Kamenogorsk для КТЖ_2 12" xfId="545" xr:uid="{00000000-0005-0000-0000-000014020000}"/>
    <cellStyle name="_Для Рината-111_от ЦЖС Shar-Ust Kamenogorsk для КТЖ_2 13" xfId="546" xr:uid="{00000000-0005-0000-0000-000015020000}"/>
    <cellStyle name="_Для Рината-111_от ЦЖС Shar-Ust Kamenogorsk для КТЖ_2 14" xfId="547" xr:uid="{00000000-0005-0000-0000-000016020000}"/>
    <cellStyle name="_Для Рината-111_от ЦЖС Shar-Ust Kamenogorsk для КТЖ_2 15" xfId="548" xr:uid="{00000000-0005-0000-0000-000017020000}"/>
    <cellStyle name="_Для Рината-111_от ЦЖС Shar-Ust Kamenogorsk для КТЖ_2 16" xfId="549" xr:uid="{00000000-0005-0000-0000-000018020000}"/>
    <cellStyle name="_Для Рината-111_от ЦЖС Shar-Ust Kamenogorsk для КТЖ_2 17" xfId="550" xr:uid="{00000000-0005-0000-0000-000019020000}"/>
    <cellStyle name="_Для Рината-111_от ЦЖС Shar-Ust Kamenogorsk для КТЖ_2 18" xfId="551" xr:uid="{00000000-0005-0000-0000-00001A020000}"/>
    <cellStyle name="_Для Рината-111_от ЦЖС Shar-Ust Kamenogorsk для КТЖ_2 19" xfId="552" xr:uid="{00000000-0005-0000-0000-00001B020000}"/>
    <cellStyle name="_Для Рината-111_от ЦЖС Shar-Ust Kamenogorsk для КТЖ_2 2" xfId="553" xr:uid="{00000000-0005-0000-0000-00001C020000}"/>
    <cellStyle name="_Для Рината-111_от ЦЖС Shar-Ust Kamenogorsk для КТЖ_2 20" xfId="554" xr:uid="{00000000-0005-0000-0000-00001D020000}"/>
    <cellStyle name="_Для Рината-111_от ЦЖС Shar-Ust Kamenogorsk для КТЖ_2 21" xfId="555" xr:uid="{00000000-0005-0000-0000-00001E020000}"/>
    <cellStyle name="_Для Рината-111_от ЦЖС Shar-Ust Kamenogorsk для КТЖ_2 22" xfId="556" xr:uid="{00000000-0005-0000-0000-00001F020000}"/>
    <cellStyle name="_Для Рината-111_от ЦЖС Shar-Ust Kamenogorsk для КТЖ_2 23" xfId="557" xr:uid="{00000000-0005-0000-0000-000020020000}"/>
    <cellStyle name="_Для Рината-111_от ЦЖС Shar-Ust Kamenogorsk для КТЖ_2 24" xfId="558" xr:uid="{00000000-0005-0000-0000-000021020000}"/>
    <cellStyle name="_Для Рината-111_от ЦЖС Shar-Ust Kamenogorsk для КТЖ_2 25" xfId="559" xr:uid="{00000000-0005-0000-0000-000022020000}"/>
    <cellStyle name="_Для Рината-111_от ЦЖС Shar-Ust Kamenogorsk для КТЖ_2 26" xfId="560" xr:uid="{00000000-0005-0000-0000-000023020000}"/>
    <cellStyle name="_Для Рината-111_от ЦЖС Shar-Ust Kamenogorsk для КТЖ_2 27" xfId="561" xr:uid="{00000000-0005-0000-0000-000024020000}"/>
    <cellStyle name="_Для Рината-111_от ЦЖС Shar-Ust Kamenogorsk для КТЖ_2 28" xfId="562" xr:uid="{00000000-0005-0000-0000-000025020000}"/>
    <cellStyle name="_Для Рината-111_от ЦЖС Shar-Ust Kamenogorsk для КТЖ_2 29" xfId="563" xr:uid="{00000000-0005-0000-0000-000026020000}"/>
    <cellStyle name="_Для Рината-111_от ЦЖС Shar-Ust Kamenogorsk для КТЖ_2 3" xfId="564" xr:uid="{00000000-0005-0000-0000-000027020000}"/>
    <cellStyle name="_Для Рината-111_от ЦЖС Shar-Ust Kamenogorsk для КТЖ_2 30" xfId="565" xr:uid="{00000000-0005-0000-0000-000028020000}"/>
    <cellStyle name="_Для Рината-111_от ЦЖС Shar-Ust Kamenogorsk для КТЖ_2 31" xfId="566" xr:uid="{00000000-0005-0000-0000-000029020000}"/>
    <cellStyle name="_Для Рината-111_от ЦЖС Shar-Ust Kamenogorsk для КТЖ_2 32" xfId="567" xr:uid="{00000000-0005-0000-0000-00002A020000}"/>
    <cellStyle name="_Для Рината-111_от ЦЖС Shar-Ust Kamenogorsk для КТЖ_2 33" xfId="568" xr:uid="{00000000-0005-0000-0000-00002B020000}"/>
    <cellStyle name="_Для Рината-111_от ЦЖС Shar-Ust Kamenogorsk для КТЖ_2 34" xfId="569" xr:uid="{00000000-0005-0000-0000-00002C020000}"/>
    <cellStyle name="_Для Рината-111_от ЦЖС Shar-Ust Kamenogorsk для КТЖ_2 35" xfId="570" xr:uid="{00000000-0005-0000-0000-00002D020000}"/>
    <cellStyle name="_Для Рината-111_от ЦЖС Shar-Ust Kamenogorsk для КТЖ_2 36" xfId="571" xr:uid="{00000000-0005-0000-0000-00002E020000}"/>
    <cellStyle name="_Для Рината-111_от ЦЖС Shar-Ust Kamenogorsk для КТЖ_2 37" xfId="572" xr:uid="{00000000-0005-0000-0000-00002F020000}"/>
    <cellStyle name="_Для Рината-111_от ЦЖС Shar-Ust Kamenogorsk для КТЖ_2 38" xfId="573" xr:uid="{00000000-0005-0000-0000-000030020000}"/>
    <cellStyle name="_Для Рината-111_от ЦЖС Shar-Ust Kamenogorsk для КТЖ_2 39" xfId="574" xr:uid="{00000000-0005-0000-0000-000031020000}"/>
    <cellStyle name="_Для Рината-111_от ЦЖС Shar-Ust Kamenogorsk для КТЖ_2 4" xfId="575" xr:uid="{00000000-0005-0000-0000-000032020000}"/>
    <cellStyle name="_Для Рината-111_от ЦЖС Shar-Ust Kamenogorsk для КТЖ_2 40" xfId="576" xr:uid="{00000000-0005-0000-0000-000033020000}"/>
    <cellStyle name="_Для Рината-111_от ЦЖС Shar-Ust Kamenogorsk для КТЖ_2 41" xfId="577" xr:uid="{00000000-0005-0000-0000-000034020000}"/>
    <cellStyle name="_Для Рината-111_от ЦЖС Shar-Ust Kamenogorsk для КТЖ_2 42" xfId="578" xr:uid="{00000000-0005-0000-0000-000035020000}"/>
    <cellStyle name="_Для Рината-111_от ЦЖС Shar-Ust Kamenogorsk для КТЖ_2 43" xfId="579" xr:uid="{00000000-0005-0000-0000-000036020000}"/>
    <cellStyle name="_Для Рината-111_от ЦЖС Shar-Ust Kamenogorsk для КТЖ_2 44" xfId="580" xr:uid="{00000000-0005-0000-0000-000037020000}"/>
    <cellStyle name="_Для Рината-111_от ЦЖС Shar-Ust Kamenogorsk для КТЖ_2 45" xfId="581" xr:uid="{00000000-0005-0000-0000-000038020000}"/>
    <cellStyle name="_Для Рината-111_от ЦЖС Shar-Ust Kamenogorsk для КТЖ_2 46" xfId="582" xr:uid="{00000000-0005-0000-0000-000039020000}"/>
    <cellStyle name="_Для Рината-111_от ЦЖС Shar-Ust Kamenogorsk для КТЖ_2 47" xfId="583" xr:uid="{00000000-0005-0000-0000-00003A020000}"/>
    <cellStyle name="_Для Рината-111_от ЦЖС Shar-Ust Kamenogorsk для КТЖ_2 48" xfId="584" xr:uid="{00000000-0005-0000-0000-00003B020000}"/>
    <cellStyle name="_Для Рината-111_от ЦЖС Shar-Ust Kamenogorsk для КТЖ_2 49" xfId="585" xr:uid="{00000000-0005-0000-0000-00003C020000}"/>
    <cellStyle name="_Для Рината-111_от ЦЖС Shar-Ust Kamenogorsk для КТЖ_2 5" xfId="586" xr:uid="{00000000-0005-0000-0000-00003D020000}"/>
    <cellStyle name="_Для Рината-111_от ЦЖС Shar-Ust Kamenogorsk для КТЖ_2 50" xfId="587" xr:uid="{00000000-0005-0000-0000-00003E020000}"/>
    <cellStyle name="_Для Рината-111_от ЦЖС Shar-Ust Kamenogorsk для КТЖ_2 51" xfId="588" xr:uid="{00000000-0005-0000-0000-00003F020000}"/>
    <cellStyle name="_Для Рината-111_от ЦЖС Shar-Ust Kamenogorsk для КТЖ_2 52" xfId="589" xr:uid="{00000000-0005-0000-0000-000040020000}"/>
    <cellStyle name="_Для Рината-111_от ЦЖС Shar-Ust Kamenogorsk для КТЖ_2 53" xfId="590" xr:uid="{00000000-0005-0000-0000-000041020000}"/>
    <cellStyle name="_Для Рината-111_от ЦЖС Shar-Ust Kamenogorsk для КТЖ_2 54" xfId="591" xr:uid="{00000000-0005-0000-0000-000042020000}"/>
    <cellStyle name="_Для Рината-111_от ЦЖС Shar-Ust Kamenogorsk для КТЖ_2 55" xfId="592" xr:uid="{00000000-0005-0000-0000-000043020000}"/>
    <cellStyle name="_Для Рината-111_от ЦЖС Shar-Ust Kamenogorsk для КТЖ_2 56" xfId="593" xr:uid="{00000000-0005-0000-0000-000044020000}"/>
    <cellStyle name="_Для Рината-111_от ЦЖС Shar-Ust Kamenogorsk для КТЖ_2 57" xfId="594" xr:uid="{00000000-0005-0000-0000-000045020000}"/>
    <cellStyle name="_Для Рината-111_от ЦЖС Shar-Ust Kamenogorsk для КТЖ_2 58" xfId="595" xr:uid="{00000000-0005-0000-0000-000046020000}"/>
    <cellStyle name="_Для Рината-111_от ЦЖС Shar-Ust Kamenogorsk для КТЖ_2 59" xfId="596" xr:uid="{00000000-0005-0000-0000-000047020000}"/>
    <cellStyle name="_Для Рината-111_от ЦЖС Shar-Ust Kamenogorsk для КТЖ_2 6" xfId="597" xr:uid="{00000000-0005-0000-0000-000048020000}"/>
    <cellStyle name="_Для Рината-111_от ЦЖС Shar-Ust Kamenogorsk для КТЖ_2 60" xfId="598" xr:uid="{00000000-0005-0000-0000-000049020000}"/>
    <cellStyle name="_Для Рината-111_от ЦЖС Shar-Ust Kamenogorsk для КТЖ_2 61" xfId="599" xr:uid="{00000000-0005-0000-0000-00004A020000}"/>
    <cellStyle name="_Для Рината-111_от ЦЖС Shar-Ust Kamenogorsk для КТЖ_2 62" xfId="600" xr:uid="{00000000-0005-0000-0000-00004B020000}"/>
    <cellStyle name="_Для Рината-111_от ЦЖС Shar-Ust Kamenogorsk для КТЖ_2 63" xfId="601" xr:uid="{00000000-0005-0000-0000-00004C020000}"/>
    <cellStyle name="_Для Рината-111_от ЦЖС Shar-Ust Kamenogorsk для КТЖ_2 64" xfId="602" xr:uid="{00000000-0005-0000-0000-00004D020000}"/>
    <cellStyle name="_Для Рината-111_от ЦЖС Shar-Ust Kamenogorsk для КТЖ_2 65" xfId="603" xr:uid="{00000000-0005-0000-0000-00004E020000}"/>
    <cellStyle name="_Для Рината-111_от ЦЖС Shar-Ust Kamenogorsk для КТЖ_2 66" xfId="604" xr:uid="{00000000-0005-0000-0000-00004F020000}"/>
    <cellStyle name="_Для Рината-111_от ЦЖС Shar-Ust Kamenogorsk для КТЖ_2 67" xfId="605" xr:uid="{00000000-0005-0000-0000-000050020000}"/>
    <cellStyle name="_Для Рината-111_от ЦЖС Shar-Ust Kamenogorsk для КТЖ_2 68" xfId="606" xr:uid="{00000000-0005-0000-0000-000051020000}"/>
    <cellStyle name="_Для Рината-111_от ЦЖС Shar-Ust Kamenogorsk для КТЖ_2 69" xfId="607" xr:uid="{00000000-0005-0000-0000-000052020000}"/>
    <cellStyle name="_Для Рината-111_от ЦЖС Shar-Ust Kamenogorsk для КТЖ_2 7" xfId="608" xr:uid="{00000000-0005-0000-0000-000053020000}"/>
    <cellStyle name="_Для Рината-111_от ЦЖС Shar-Ust Kamenogorsk для КТЖ_2 70" xfId="609" xr:uid="{00000000-0005-0000-0000-000054020000}"/>
    <cellStyle name="_Для Рината-111_от ЦЖС Shar-Ust Kamenogorsk для КТЖ_2 71" xfId="610" xr:uid="{00000000-0005-0000-0000-000055020000}"/>
    <cellStyle name="_Для Рината-111_от ЦЖС Shar-Ust Kamenogorsk для КТЖ_2 72" xfId="611" xr:uid="{00000000-0005-0000-0000-000056020000}"/>
    <cellStyle name="_Для Рината-111_от ЦЖС Shar-Ust Kamenogorsk для КТЖ_2 73" xfId="612" xr:uid="{00000000-0005-0000-0000-000057020000}"/>
    <cellStyle name="_Для Рината-111_от ЦЖС Shar-Ust Kamenogorsk для КТЖ_2 74" xfId="613" xr:uid="{00000000-0005-0000-0000-000058020000}"/>
    <cellStyle name="_Для Рината-111_от ЦЖС Shar-Ust Kamenogorsk для КТЖ_2 75" xfId="614" xr:uid="{00000000-0005-0000-0000-000059020000}"/>
    <cellStyle name="_Для Рината-111_от ЦЖС Shar-Ust Kamenogorsk для КТЖ_2 76" xfId="615" xr:uid="{00000000-0005-0000-0000-00005A020000}"/>
    <cellStyle name="_Для Рината-111_от ЦЖС Shar-Ust Kamenogorsk для КТЖ_2 77" xfId="616" xr:uid="{00000000-0005-0000-0000-00005B020000}"/>
    <cellStyle name="_Для Рината-111_от ЦЖС Shar-Ust Kamenogorsk для КТЖ_2 78" xfId="617" xr:uid="{00000000-0005-0000-0000-00005C020000}"/>
    <cellStyle name="_Для Рината-111_от ЦЖС Shar-Ust Kamenogorsk для КТЖ_2 79" xfId="618" xr:uid="{00000000-0005-0000-0000-00005D020000}"/>
    <cellStyle name="_Для Рината-111_от ЦЖС Shar-Ust Kamenogorsk для КТЖ_2 8" xfId="619" xr:uid="{00000000-0005-0000-0000-00005E020000}"/>
    <cellStyle name="_Для Рината-111_от ЦЖС Shar-Ust Kamenogorsk для КТЖ_2 80" xfId="620" xr:uid="{00000000-0005-0000-0000-00005F020000}"/>
    <cellStyle name="_Для Рината-111_от ЦЖС Shar-Ust Kamenogorsk для КТЖ_2 81" xfId="621" xr:uid="{00000000-0005-0000-0000-000060020000}"/>
    <cellStyle name="_Для Рината-111_от ЦЖС Shar-Ust Kamenogorsk для КТЖ_2 82" xfId="622" xr:uid="{00000000-0005-0000-0000-000061020000}"/>
    <cellStyle name="_Для Рината-111_от ЦЖС Shar-Ust Kamenogorsk для КТЖ_2 83" xfId="623" xr:uid="{00000000-0005-0000-0000-000062020000}"/>
    <cellStyle name="_Для Рината-111_от ЦЖС Shar-Ust Kamenogorsk для КТЖ_2 84" xfId="624" xr:uid="{00000000-0005-0000-0000-000063020000}"/>
    <cellStyle name="_Для Рината-111_от ЦЖС Shar-Ust Kamenogorsk для КТЖ_2 85" xfId="625" xr:uid="{00000000-0005-0000-0000-000064020000}"/>
    <cellStyle name="_Для Рината-111_от ЦЖС Shar-Ust Kamenogorsk для КТЖ_2 86" xfId="626" xr:uid="{00000000-0005-0000-0000-000065020000}"/>
    <cellStyle name="_Для Рината-111_от ЦЖС Shar-Ust Kamenogorsk для КТЖ_2 9" xfId="627" xr:uid="{00000000-0005-0000-0000-000066020000}"/>
    <cellStyle name="_Для Рината-111_от ЦЖС Shar-Ust Kamenogorsk для КТЖ_2_Свод1 110108" xfId="628" xr:uid="{00000000-0005-0000-0000-000067020000}"/>
    <cellStyle name="_Для Рината-111_от ЦЖС Shar-Ust Kamenogorsk для КТЖ_2_Свод1 проба11" xfId="629" xr:uid="{00000000-0005-0000-0000-000068020000}"/>
    <cellStyle name="_Для Рината-111_Свод1 110108" xfId="630" xr:uid="{00000000-0005-0000-0000-000069020000}"/>
    <cellStyle name="_Для Рината-111_Свод1 проба11" xfId="631" xr:uid="{00000000-0005-0000-0000-00006A020000}"/>
    <cellStyle name="_Доходный подход_Брянск_07.10.2005" xfId="632" xr:uid="{00000000-0005-0000-0000-00006B020000}"/>
    <cellStyle name="_Доходный_сериалы_без олигарха" xfId="633" xr:uid="{00000000-0005-0000-0000-00006C020000}"/>
    <cellStyle name="_Запрос (пп 5.3, 7.2-7.4, 7.6, 7.8-7.9)" xfId="634" xr:uid="{00000000-0005-0000-0000-00006D020000}"/>
    <cellStyle name="_Из Астрахани" xfId="635" xr:uid="{00000000-0005-0000-0000-00006E020000}"/>
    <cellStyle name="_Имущественный комплекс_МСЗ" xfId="636" xr:uid="{00000000-0005-0000-0000-00006F020000}"/>
    <cellStyle name="_Индексы ИРИП" xfId="637" xr:uid="{00000000-0005-0000-0000-000070020000}"/>
    <cellStyle name="_Индексы СМР" xfId="638" xr:uid="{00000000-0005-0000-0000-000071020000}"/>
    <cellStyle name="_Итог" xfId="639" xr:uid="{00000000-0005-0000-0000-000072020000}"/>
    <cellStyle name="_Кавказ - пример" xfId="640" xr:uid="{00000000-0005-0000-0000-000073020000}"/>
    <cellStyle name="_КК_сметный расчет" xfId="641" xr:uid="{00000000-0005-0000-0000-000074020000}"/>
    <cellStyle name="_Книга1" xfId="642" xr:uid="{00000000-0005-0000-0000-000075020000}"/>
    <cellStyle name="_Книга1_120" xfId="643" xr:uid="{00000000-0005-0000-0000-000076020000}"/>
    <cellStyle name="_Книга1_DCF_01.01.2006_IFTC" xfId="644" xr:uid="{00000000-0005-0000-0000-000077020000}"/>
    <cellStyle name="_Книга1_DCF_Soglasovanie_01.01.2006_Delta" xfId="645" xr:uid="{00000000-0005-0000-0000-000078020000}"/>
    <cellStyle name="_Книга1_DCF_TKB_01.04.2006" xfId="646" xr:uid="{00000000-0005-0000-0000-000079020000}"/>
    <cellStyle name="_Книга1_DCF_Кокс_исправлен" xfId="647" xr:uid="{00000000-0005-0000-0000-00007A020000}"/>
    <cellStyle name="_Книга1_Dohodny_podhod_Soglasovanie" xfId="648" xr:uid="{00000000-0005-0000-0000-00007B020000}"/>
    <cellStyle name="_Книга1_Dohodny_podhod_Soglasovanie_09.11.2005" xfId="649" xr:uid="{00000000-0005-0000-0000-00007C020000}"/>
    <cellStyle name="_Книга1_Dohodny_podhod_Soglasovanie_Zarubezhstroy_01.10.2005" xfId="650" xr:uid="{00000000-0005-0000-0000-00007D020000}"/>
    <cellStyle name="_Книга1_ExpValCalc01.04.2006" xfId="651" xr:uid="{00000000-0005-0000-0000-00007E020000}"/>
    <cellStyle name="_Книга1_Finanaliz_CHPC_01.01.2007" xfId="652" xr:uid="{00000000-0005-0000-0000-00007F020000}"/>
    <cellStyle name="_Книга1_Soglasovanie_01.10.2005" xfId="653" xr:uid="{00000000-0005-0000-0000-000080020000}"/>
    <cellStyle name="_Книга1_Zatratny_podhod_01.01.2006_IFTC" xfId="654" xr:uid="{00000000-0005-0000-0000-000081020000}"/>
    <cellStyle name="_Книга1_Zatratny_podhod_01.04.2006_3 SSU" xfId="655" xr:uid="{00000000-0005-0000-0000-000082020000}"/>
    <cellStyle name="_Книга1_Дельта-доходный подход и согласование" xfId="656" xr:uid="{00000000-0005-0000-0000-000083020000}"/>
    <cellStyle name="_Книга1_Для расчета амортизации-Ульяновск" xfId="657" xr:uid="{00000000-0005-0000-0000-000084020000}"/>
    <cellStyle name="_Книга1_ЗП_TKB_01.04.2006" xfId="658" xr:uid="{00000000-0005-0000-0000-000085020000}"/>
    <cellStyle name="_Книга1_Копия Dohodny_podhod_Soglasovanie_Zarubezhstroy_01.10.2005" xfId="659" xr:uid="{00000000-0005-0000-0000-000086020000}"/>
    <cellStyle name="_Книга1_МЧА_01.10.2005" xfId="660" xr:uid="{00000000-0005-0000-0000-000087020000}"/>
    <cellStyle name="_Книга1_МЧА_MIR_01.10.2005" xfId="661" xr:uid="{00000000-0005-0000-0000-000088020000}"/>
    <cellStyle name="_Книга1_МЧА_MODUL_01.10.2005" xfId="662" xr:uid="{00000000-0005-0000-0000-000089020000}"/>
    <cellStyle name="_Книга1_МЧА_ZARUBEZSTROY_01.10.2005" xfId="663" xr:uid="{00000000-0005-0000-0000-00008A020000}"/>
    <cellStyle name="_Книга1_Согласование_02.11.2005" xfId="664" xr:uid="{00000000-0005-0000-0000-00008B020000}"/>
    <cellStyle name="_Книга1_Сравнительный подход - медиа_Чебоксары" xfId="665" xr:uid="{00000000-0005-0000-0000-00008C020000}"/>
    <cellStyle name="_Книга1_Фин.вложения_TKB_01.04.2006" xfId="666" xr:uid="{00000000-0005-0000-0000-00008D020000}"/>
    <cellStyle name="_Книга2" xfId="667" xr:uid="{00000000-0005-0000-0000-00008E020000}"/>
    <cellStyle name="_Книга2 10" xfId="668" xr:uid="{00000000-0005-0000-0000-00008F020000}"/>
    <cellStyle name="_Книга2 11" xfId="669" xr:uid="{00000000-0005-0000-0000-000090020000}"/>
    <cellStyle name="_Книга2 12" xfId="670" xr:uid="{00000000-0005-0000-0000-000091020000}"/>
    <cellStyle name="_Книга2 13" xfId="671" xr:uid="{00000000-0005-0000-0000-000092020000}"/>
    <cellStyle name="_Книга2 14" xfId="672" xr:uid="{00000000-0005-0000-0000-000093020000}"/>
    <cellStyle name="_Книга2 15" xfId="673" xr:uid="{00000000-0005-0000-0000-000094020000}"/>
    <cellStyle name="_Книга2 16" xfId="674" xr:uid="{00000000-0005-0000-0000-000095020000}"/>
    <cellStyle name="_Книга2 17" xfId="675" xr:uid="{00000000-0005-0000-0000-000096020000}"/>
    <cellStyle name="_Книга2 18" xfId="676" xr:uid="{00000000-0005-0000-0000-000097020000}"/>
    <cellStyle name="_Книга2 19" xfId="677" xr:uid="{00000000-0005-0000-0000-000098020000}"/>
    <cellStyle name="_Книга2 2" xfId="678" xr:uid="{00000000-0005-0000-0000-000099020000}"/>
    <cellStyle name="_Книга2 20" xfId="679" xr:uid="{00000000-0005-0000-0000-00009A020000}"/>
    <cellStyle name="_Книга2 21" xfId="680" xr:uid="{00000000-0005-0000-0000-00009B020000}"/>
    <cellStyle name="_Книга2 22" xfId="681" xr:uid="{00000000-0005-0000-0000-00009C020000}"/>
    <cellStyle name="_Книга2 23" xfId="682" xr:uid="{00000000-0005-0000-0000-00009D020000}"/>
    <cellStyle name="_Книга2 24" xfId="683" xr:uid="{00000000-0005-0000-0000-00009E020000}"/>
    <cellStyle name="_Книга2 25" xfId="684" xr:uid="{00000000-0005-0000-0000-00009F020000}"/>
    <cellStyle name="_Книга2 26" xfId="685" xr:uid="{00000000-0005-0000-0000-0000A0020000}"/>
    <cellStyle name="_Книга2 27" xfId="686" xr:uid="{00000000-0005-0000-0000-0000A1020000}"/>
    <cellStyle name="_Книга2 28" xfId="687" xr:uid="{00000000-0005-0000-0000-0000A2020000}"/>
    <cellStyle name="_Книга2 29" xfId="688" xr:uid="{00000000-0005-0000-0000-0000A3020000}"/>
    <cellStyle name="_Книга2 3" xfId="689" xr:uid="{00000000-0005-0000-0000-0000A4020000}"/>
    <cellStyle name="_Книга2 30" xfId="690" xr:uid="{00000000-0005-0000-0000-0000A5020000}"/>
    <cellStyle name="_Книга2 31" xfId="691" xr:uid="{00000000-0005-0000-0000-0000A6020000}"/>
    <cellStyle name="_Книга2 32" xfId="692" xr:uid="{00000000-0005-0000-0000-0000A7020000}"/>
    <cellStyle name="_Книга2 33" xfId="693" xr:uid="{00000000-0005-0000-0000-0000A8020000}"/>
    <cellStyle name="_Книга2 34" xfId="694" xr:uid="{00000000-0005-0000-0000-0000A9020000}"/>
    <cellStyle name="_Книга2 35" xfId="695" xr:uid="{00000000-0005-0000-0000-0000AA020000}"/>
    <cellStyle name="_Книга2 36" xfId="696" xr:uid="{00000000-0005-0000-0000-0000AB020000}"/>
    <cellStyle name="_Книга2 37" xfId="697" xr:uid="{00000000-0005-0000-0000-0000AC020000}"/>
    <cellStyle name="_Книга2 38" xfId="698" xr:uid="{00000000-0005-0000-0000-0000AD020000}"/>
    <cellStyle name="_Книга2 39" xfId="699" xr:uid="{00000000-0005-0000-0000-0000AE020000}"/>
    <cellStyle name="_Книга2 4" xfId="700" xr:uid="{00000000-0005-0000-0000-0000AF020000}"/>
    <cellStyle name="_Книга2 40" xfId="701" xr:uid="{00000000-0005-0000-0000-0000B0020000}"/>
    <cellStyle name="_Книга2 41" xfId="702" xr:uid="{00000000-0005-0000-0000-0000B1020000}"/>
    <cellStyle name="_Книга2 42" xfId="703" xr:uid="{00000000-0005-0000-0000-0000B2020000}"/>
    <cellStyle name="_Книга2 43" xfId="704" xr:uid="{00000000-0005-0000-0000-0000B3020000}"/>
    <cellStyle name="_Книга2 44" xfId="705" xr:uid="{00000000-0005-0000-0000-0000B4020000}"/>
    <cellStyle name="_Книга2 45" xfId="706" xr:uid="{00000000-0005-0000-0000-0000B5020000}"/>
    <cellStyle name="_Книга2 46" xfId="707" xr:uid="{00000000-0005-0000-0000-0000B6020000}"/>
    <cellStyle name="_Книга2 47" xfId="708" xr:uid="{00000000-0005-0000-0000-0000B7020000}"/>
    <cellStyle name="_Книга2 48" xfId="709" xr:uid="{00000000-0005-0000-0000-0000B8020000}"/>
    <cellStyle name="_Книга2 49" xfId="710" xr:uid="{00000000-0005-0000-0000-0000B9020000}"/>
    <cellStyle name="_Книга2 5" xfId="711" xr:uid="{00000000-0005-0000-0000-0000BA020000}"/>
    <cellStyle name="_Книга2 50" xfId="712" xr:uid="{00000000-0005-0000-0000-0000BB020000}"/>
    <cellStyle name="_Книга2 51" xfId="713" xr:uid="{00000000-0005-0000-0000-0000BC020000}"/>
    <cellStyle name="_Книга2 52" xfId="714" xr:uid="{00000000-0005-0000-0000-0000BD020000}"/>
    <cellStyle name="_Книга2 53" xfId="715" xr:uid="{00000000-0005-0000-0000-0000BE020000}"/>
    <cellStyle name="_Книга2 54" xfId="716" xr:uid="{00000000-0005-0000-0000-0000BF020000}"/>
    <cellStyle name="_Книга2 55" xfId="717" xr:uid="{00000000-0005-0000-0000-0000C0020000}"/>
    <cellStyle name="_Книга2 56" xfId="718" xr:uid="{00000000-0005-0000-0000-0000C1020000}"/>
    <cellStyle name="_Книга2 57" xfId="719" xr:uid="{00000000-0005-0000-0000-0000C2020000}"/>
    <cellStyle name="_Книга2 58" xfId="720" xr:uid="{00000000-0005-0000-0000-0000C3020000}"/>
    <cellStyle name="_Книга2 59" xfId="721" xr:uid="{00000000-0005-0000-0000-0000C4020000}"/>
    <cellStyle name="_Книга2 6" xfId="722" xr:uid="{00000000-0005-0000-0000-0000C5020000}"/>
    <cellStyle name="_Книга2 60" xfId="723" xr:uid="{00000000-0005-0000-0000-0000C6020000}"/>
    <cellStyle name="_Книга2 61" xfId="724" xr:uid="{00000000-0005-0000-0000-0000C7020000}"/>
    <cellStyle name="_Книга2 62" xfId="725" xr:uid="{00000000-0005-0000-0000-0000C8020000}"/>
    <cellStyle name="_Книга2 63" xfId="726" xr:uid="{00000000-0005-0000-0000-0000C9020000}"/>
    <cellStyle name="_Книга2 64" xfId="727" xr:uid="{00000000-0005-0000-0000-0000CA020000}"/>
    <cellStyle name="_Книга2 65" xfId="728" xr:uid="{00000000-0005-0000-0000-0000CB020000}"/>
    <cellStyle name="_Книга2 66" xfId="729" xr:uid="{00000000-0005-0000-0000-0000CC020000}"/>
    <cellStyle name="_Книга2 67" xfId="730" xr:uid="{00000000-0005-0000-0000-0000CD020000}"/>
    <cellStyle name="_Книга2 68" xfId="731" xr:uid="{00000000-0005-0000-0000-0000CE020000}"/>
    <cellStyle name="_Книга2 69" xfId="732" xr:uid="{00000000-0005-0000-0000-0000CF020000}"/>
    <cellStyle name="_Книга2 7" xfId="733" xr:uid="{00000000-0005-0000-0000-0000D0020000}"/>
    <cellStyle name="_Книга2 70" xfId="734" xr:uid="{00000000-0005-0000-0000-0000D1020000}"/>
    <cellStyle name="_Книга2 71" xfId="735" xr:uid="{00000000-0005-0000-0000-0000D2020000}"/>
    <cellStyle name="_Книга2 72" xfId="736" xr:uid="{00000000-0005-0000-0000-0000D3020000}"/>
    <cellStyle name="_Книга2 73" xfId="737" xr:uid="{00000000-0005-0000-0000-0000D4020000}"/>
    <cellStyle name="_Книга2 74" xfId="738" xr:uid="{00000000-0005-0000-0000-0000D5020000}"/>
    <cellStyle name="_Книга2 75" xfId="739" xr:uid="{00000000-0005-0000-0000-0000D6020000}"/>
    <cellStyle name="_Книга2 76" xfId="740" xr:uid="{00000000-0005-0000-0000-0000D7020000}"/>
    <cellStyle name="_Книга2 77" xfId="741" xr:uid="{00000000-0005-0000-0000-0000D8020000}"/>
    <cellStyle name="_Книга2 78" xfId="742" xr:uid="{00000000-0005-0000-0000-0000D9020000}"/>
    <cellStyle name="_Книга2 79" xfId="743" xr:uid="{00000000-0005-0000-0000-0000DA020000}"/>
    <cellStyle name="_Книга2 8" xfId="744" xr:uid="{00000000-0005-0000-0000-0000DB020000}"/>
    <cellStyle name="_Книга2 80" xfId="745" xr:uid="{00000000-0005-0000-0000-0000DC020000}"/>
    <cellStyle name="_Книга2 81" xfId="746" xr:uid="{00000000-0005-0000-0000-0000DD020000}"/>
    <cellStyle name="_Книга2 82" xfId="747" xr:uid="{00000000-0005-0000-0000-0000DE020000}"/>
    <cellStyle name="_Книга2 83" xfId="748" xr:uid="{00000000-0005-0000-0000-0000DF020000}"/>
    <cellStyle name="_Книга2 84" xfId="749" xr:uid="{00000000-0005-0000-0000-0000E0020000}"/>
    <cellStyle name="_Книга2 85" xfId="750" xr:uid="{00000000-0005-0000-0000-0000E1020000}"/>
    <cellStyle name="_Книга2 86" xfId="751" xr:uid="{00000000-0005-0000-0000-0000E2020000}"/>
    <cellStyle name="_Книга2 9" xfId="752" xr:uid="{00000000-0005-0000-0000-0000E3020000}"/>
    <cellStyle name="_Книга2_Shar-Ust Kamenogorsk для КТЖ_2" xfId="753" xr:uid="{00000000-0005-0000-0000-0000E4020000}"/>
    <cellStyle name="_Книга2_Shar-Ust Kamenogorsk для КТЖ_2 10" xfId="754" xr:uid="{00000000-0005-0000-0000-0000E5020000}"/>
    <cellStyle name="_Книга2_Shar-Ust Kamenogorsk для КТЖ_2 11" xfId="755" xr:uid="{00000000-0005-0000-0000-0000E6020000}"/>
    <cellStyle name="_Книга2_Shar-Ust Kamenogorsk для КТЖ_2 12" xfId="756" xr:uid="{00000000-0005-0000-0000-0000E7020000}"/>
    <cellStyle name="_Книга2_Shar-Ust Kamenogorsk для КТЖ_2 13" xfId="757" xr:uid="{00000000-0005-0000-0000-0000E8020000}"/>
    <cellStyle name="_Книга2_Shar-Ust Kamenogorsk для КТЖ_2 14" xfId="758" xr:uid="{00000000-0005-0000-0000-0000E9020000}"/>
    <cellStyle name="_Книга2_Shar-Ust Kamenogorsk для КТЖ_2 15" xfId="759" xr:uid="{00000000-0005-0000-0000-0000EA020000}"/>
    <cellStyle name="_Книга2_Shar-Ust Kamenogorsk для КТЖ_2 16" xfId="760" xr:uid="{00000000-0005-0000-0000-0000EB020000}"/>
    <cellStyle name="_Книга2_Shar-Ust Kamenogorsk для КТЖ_2 17" xfId="761" xr:uid="{00000000-0005-0000-0000-0000EC020000}"/>
    <cellStyle name="_Книга2_Shar-Ust Kamenogorsk для КТЖ_2 18" xfId="762" xr:uid="{00000000-0005-0000-0000-0000ED020000}"/>
    <cellStyle name="_Книга2_Shar-Ust Kamenogorsk для КТЖ_2 19" xfId="763" xr:uid="{00000000-0005-0000-0000-0000EE020000}"/>
    <cellStyle name="_Книга2_Shar-Ust Kamenogorsk для КТЖ_2 2" xfId="764" xr:uid="{00000000-0005-0000-0000-0000EF020000}"/>
    <cellStyle name="_Книга2_Shar-Ust Kamenogorsk для КТЖ_2 20" xfId="765" xr:uid="{00000000-0005-0000-0000-0000F0020000}"/>
    <cellStyle name="_Книга2_Shar-Ust Kamenogorsk для КТЖ_2 21" xfId="766" xr:uid="{00000000-0005-0000-0000-0000F1020000}"/>
    <cellStyle name="_Книга2_Shar-Ust Kamenogorsk для КТЖ_2 22" xfId="767" xr:uid="{00000000-0005-0000-0000-0000F2020000}"/>
    <cellStyle name="_Книга2_Shar-Ust Kamenogorsk для КТЖ_2 23" xfId="768" xr:uid="{00000000-0005-0000-0000-0000F3020000}"/>
    <cellStyle name="_Книга2_Shar-Ust Kamenogorsk для КТЖ_2 24" xfId="769" xr:uid="{00000000-0005-0000-0000-0000F4020000}"/>
    <cellStyle name="_Книга2_Shar-Ust Kamenogorsk для КТЖ_2 25" xfId="770" xr:uid="{00000000-0005-0000-0000-0000F5020000}"/>
    <cellStyle name="_Книга2_Shar-Ust Kamenogorsk для КТЖ_2 26" xfId="771" xr:uid="{00000000-0005-0000-0000-0000F6020000}"/>
    <cellStyle name="_Книга2_Shar-Ust Kamenogorsk для КТЖ_2 27" xfId="772" xr:uid="{00000000-0005-0000-0000-0000F7020000}"/>
    <cellStyle name="_Книга2_Shar-Ust Kamenogorsk для КТЖ_2 28" xfId="773" xr:uid="{00000000-0005-0000-0000-0000F8020000}"/>
    <cellStyle name="_Книга2_Shar-Ust Kamenogorsk для КТЖ_2 29" xfId="774" xr:uid="{00000000-0005-0000-0000-0000F9020000}"/>
    <cellStyle name="_Книга2_Shar-Ust Kamenogorsk для КТЖ_2 3" xfId="775" xr:uid="{00000000-0005-0000-0000-0000FA020000}"/>
    <cellStyle name="_Книга2_Shar-Ust Kamenogorsk для КТЖ_2 30" xfId="776" xr:uid="{00000000-0005-0000-0000-0000FB020000}"/>
    <cellStyle name="_Книга2_Shar-Ust Kamenogorsk для КТЖ_2 31" xfId="777" xr:uid="{00000000-0005-0000-0000-0000FC020000}"/>
    <cellStyle name="_Книга2_Shar-Ust Kamenogorsk для КТЖ_2 32" xfId="778" xr:uid="{00000000-0005-0000-0000-0000FD020000}"/>
    <cellStyle name="_Книга2_Shar-Ust Kamenogorsk для КТЖ_2 33" xfId="779" xr:uid="{00000000-0005-0000-0000-0000FE020000}"/>
    <cellStyle name="_Книга2_Shar-Ust Kamenogorsk для КТЖ_2 34" xfId="780" xr:uid="{00000000-0005-0000-0000-0000FF020000}"/>
    <cellStyle name="_Книга2_Shar-Ust Kamenogorsk для КТЖ_2 35" xfId="781" xr:uid="{00000000-0005-0000-0000-000000030000}"/>
    <cellStyle name="_Книга2_Shar-Ust Kamenogorsk для КТЖ_2 36" xfId="782" xr:uid="{00000000-0005-0000-0000-000001030000}"/>
    <cellStyle name="_Книга2_Shar-Ust Kamenogorsk для КТЖ_2 37" xfId="783" xr:uid="{00000000-0005-0000-0000-000002030000}"/>
    <cellStyle name="_Книга2_Shar-Ust Kamenogorsk для КТЖ_2 38" xfId="784" xr:uid="{00000000-0005-0000-0000-000003030000}"/>
    <cellStyle name="_Книга2_Shar-Ust Kamenogorsk для КТЖ_2 39" xfId="785" xr:uid="{00000000-0005-0000-0000-000004030000}"/>
    <cellStyle name="_Книга2_Shar-Ust Kamenogorsk для КТЖ_2 4" xfId="786" xr:uid="{00000000-0005-0000-0000-000005030000}"/>
    <cellStyle name="_Книга2_Shar-Ust Kamenogorsk для КТЖ_2 40" xfId="787" xr:uid="{00000000-0005-0000-0000-000006030000}"/>
    <cellStyle name="_Книга2_Shar-Ust Kamenogorsk для КТЖ_2 41" xfId="788" xr:uid="{00000000-0005-0000-0000-000007030000}"/>
    <cellStyle name="_Книга2_Shar-Ust Kamenogorsk для КТЖ_2 42" xfId="789" xr:uid="{00000000-0005-0000-0000-000008030000}"/>
    <cellStyle name="_Книга2_Shar-Ust Kamenogorsk для КТЖ_2 43" xfId="790" xr:uid="{00000000-0005-0000-0000-000009030000}"/>
    <cellStyle name="_Книга2_Shar-Ust Kamenogorsk для КТЖ_2 44" xfId="791" xr:uid="{00000000-0005-0000-0000-00000A030000}"/>
    <cellStyle name="_Книга2_Shar-Ust Kamenogorsk для КТЖ_2 45" xfId="792" xr:uid="{00000000-0005-0000-0000-00000B030000}"/>
    <cellStyle name="_Книга2_Shar-Ust Kamenogorsk для КТЖ_2 46" xfId="793" xr:uid="{00000000-0005-0000-0000-00000C030000}"/>
    <cellStyle name="_Книга2_Shar-Ust Kamenogorsk для КТЖ_2 47" xfId="794" xr:uid="{00000000-0005-0000-0000-00000D030000}"/>
    <cellStyle name="_Книга2_Shar-Ust Kamenogorsk для КТЖ_2 48" xfId="795" xr:uid="{00000000-0005-0000-0000-00000E030000}"/>
    <cellStyle name="_Книга2_Shar-Ust Kamenogorsk для КТЖ_2 49" xfId="796" xr:uid="{00000000-0005-0000-0000-00000F030000}"/>
    <cellStyle name="_Книга2_Shar-Ust Kamenogorsk для КТЖ_2 5" xfId="797" xr:uid="{00000000-0005-0000-0000-000010030000}"/>
    <cellStyle name="_Книга2_Shar-Ust Kamenogorsk для КТЖ_2 50" xfId="798" xr:uid="{00000000-0005-0000-0000-000011030000}"/>
    <cellStyle name="_Книга2_Shar-Ust Kamenogorsk для КТЖ_2 51" xfId="799" xr:uid="{00000000-0005-0000-0000-000012030000}"/>
    <cellStyle name="_Книга2_Shar-Ust Kamenogorsk для КТЖ_2 52" xfId="800" xr:uid="{00000000-0005-0000-0000-000013030000}"/>
    <cellStyle name="_Книга2_Shar-Ust Kamenogorsk для КТЖ_2 53" xfId="801" xr:uid="{00000000-0005-0000-0000-000014030000}"/>
    <cellStyle name="_Книга2_Shar-Ust Kamenogorsk для КТЖ_2 54" xfId="802" xr:uid="{00000000-0005-0000-0000-000015030000}"/>
    <cellStyle name="_Книга2_Shar-Ust Kamenogorsk для КТЖ_2 55" xfId="803" xr:uid="{00000000-0005-0000-0000-000016030000}"/>
    <cellStyle name="_Книга2_Shar-Ust Kamenogorsk для КТЖ_2 56" xfId="804" xr:uid="{00000000-0005-0000-0000-000017030000}"/>
    <cellStyle name="_Книга2_Shar-Ust Kamenogorsk для КТЖ_2 57" xfId="805" xr:uid="{00000000-0005-0000-0000-000018030000}"/>
    <cellStyle name="_Книга2_Shar-Ust Kamenogorsk для КТЖ_2 58" xfId="806" xr:uid="{00000000-0005-0000-0000-000019030000}"/>
    <cellStyle name="_Книга2_Shar-Ust Kamenogorsk для КТЖ_2 59" xfId="807" xr:uid="{00000000-0005-0000-0000-00001A030000}"/>
    <cellStyle name="_Книга2_Shar-Ust Kamenogorsk для КТЖ_2 6" xfId="808" xr:uid="{00000000-0005-0000-0000-00001B030000}"/>
    <cellStyle name="_Книга2_Shar-Ust Kamenogorsk для КТЖ_2 60" xfId="809" xr:uid="{00000000-0005-0000-0000-00001C030000}"/>
    <cellStyle name="_Книга2_Shar-Ust Kamenogorsk для КТЖ_2 61" xfId="810" xr:uid="{00000000-0005-0000-0000-00001D030000}"/>
    <cellStyle name="_Книга2_Shar-Ust Kamenogorsk для КТЖ_2 62" xfId="811" xr:uid="{00000000-0005-0000-0000-00001E030000}"/>
    <cellStyle name="_Книга2_Shar-Ust Kamenogorsk для КТЖ_2 63" xfId="812" xr:uid="{00000000-0005-0000-0000-00001F030000}"/>
    <cellStyle name="_Книга2_Shar-Ust Kamenogorsk для КТЖ_2 64" xfId="813" xr:uid="{00000000-0005-0000-0000-000020030000}"/>
    <cellStyle name="_Книга2_Shar-Ust Kamenogorsk для КТЖ_2 65" xfId="814" xr:uid="{00000000-0005-0000-0000-000021030000}"/>
    <cellStyle name="_Книга2_Shar-Ust Kamenogorsk для КТЖ_2 66" xfId="815" xr:uid="{00000000-0005-0000-0000-000022030000}"/>
    <cellStyle name="_Книга2_Shar-Ust Kamenogorsk для КТЖ_2 67" xfId="816" xr:uid="{00000000-0005-0000-0000-000023030000}"/>
    <cellStyle name="_Книга2_Shar-Ust Kamenogorsk для КТЖ_2 68" xfId="817" xr:uid="{00000000-0005-0000-0000-000024030000}"/>
    <cellStyle name="_Книга2_Shar-Ust Kamenogorsk для КТЖ_2 69" xfId="818" xr:uid="{00000000-0005-0000-0000-000025030000}"/>
    <cellStyle name="_Книга2_Shar-Ust Kamenogorsk для КТЖ_2 7" xfId="819" xr:uid="{00000000-0005-0000-0000-000026030000}"/>
    <cellStyle name="_Книга2_Shar-Ust Kamenogorsk для КТЖ_2 70" xfId="820" xr:uid="{00000000-0005-0000-0000-000027030000}"/>
    <cellStyle name="_Книга2_Shar-Ust Kamenogorsk для КТЖ_2 71" xfId="821" xr:uid="{00000000-0005-0000-0000-000028030000}"/>
    <cellStyle name="_Книга2_Shar-Ust Kamenogorsk для КТЖ_2 72" xfId="822" xr:uid="{00000000-0005-0000-0000-000029030000}"/>
    <cellStyle name="_Книга2_Shar-Ust Kamenogorsk для КТЖ_2 73" xfId="823" xr:uid="{00000000-0005-0000-0000-00002A030000}"/>
    <cellStyle name="_Книга2_Shar-Ust Kamenogorsk для КТЖ_2 74" xfId="824" xr:uid="{00000000-0005-0000-0000-00002B030000}"/>
    <cellStyle name="_Книга2_Shar-Ust Kamenogorsk для КТЖ_2 75" xfId="825" xr:uid="{00000000-0005-0000-0000-00002C030000}"/>
    <cellStyle name="_Книга2_Shar-Ust Kamenogorsk для КТЖ_2 76" xfId="826" xr:uid="{00000000-0005-0000-0000-00002D030000}"/>
    <cellStyle name="_Книга2_Shar-Ust Kamenogorsk для КТЖ_2 77" xfId="827" xr:uid="{00000000-0005-0000-0000-00002E030000}"/>
    <cellStyle name="_Книга2_Shar-Ust Kamenogorsk для КТЖ_2 78" xfId="828" xr:uid="{00000000-0005-0000-0000-00002F030000}"/>
    <cellStyle name="_Книга2_Shar-Ust Kamenogorsk для КТЖ_2 79" xfId="829" xr:uid="{00000000-0005-0000-0000-000030030000}"/>
    <cellStyle name="_Книга2_Shar-Ust Kamenogorsk для КТЖ_2 8" xfId="830" xr:uid="{00000000-0005-0000-0000-000031030000}"/>
    <cellStyle name="_Книга2_Shar-Ust Kamenogorsk для КТЖ_2 80" xfId="831" xr:uid="{00000000-0005-0000-0000-000032030000}"/>
    <cellStyle name="_Книга2_Shar-Ust Kamenogorsk для КТЖ_2 81" xfId="832" xr:uid="{00000000-0005-0000-0000-000033030000}"/>
    <cellStyle name="_Книга2_Shar-Ust Kamenogorsk для КТЖ_2 82" xfId="833" xr:uid="{00000000-0005-0000-0000-000034030000}"/>
    <cellStyle name="_Книга2_Shar-Ust Kamenogorsk для КТЖ_2 83" xfId="834" xr:uid="{00000000-0005-0000-0000-000035030000}"/>
    <cellStyle name="_Книга2_Shar-Ust Kamenogorsk для КТЖ_2 84" xfId="835" xr:uid="{00000000-0005-0000-0000-000036030000}"/>
    <cellStyle name="_Книга2_Shar-Ust Kamenogorsk для КТЖ_2 85" xfId="836" xr:uid="{00000000-0005-0000-0000-000037030000}"/>
    <cellStyle name="_Книга2_Shar-Ust Kamenogorsk для КТЖ_2 86" xfId="837" xr:uid="{00000000-0005-0000-0000-000038030000}"/>
    <cellStyle name="_Книга2_Shar-Ust Kamenogorsk для КТЖ_2 9" xfId="838" xr:uid="{00000000-0005-0000-0000-000039030000}"/>
    <cellStyle name="_Книга2_Shar-Ust Kamenogorsk для КТЖ_2_Свод1 110108" xfId="839" xr:uid="{00000000-0005-0000-0000-00003A030000}"/>
    <cellStyle name="_Книга2_Shar-Ust Kamenogorsk для КТЖ_2_Свод1 проба11" xfId="840" xr:uid="{00000000-0005-0000-0000-00003B030000}"/>
    <cellStyle name="_Книга2_от ЦЖС Shar-Ust Kamenogorsk для КТЖ_2" xfId="841" xr:uid="{00000000-0005-0000-0000-00003C030000}"/>
    <cellStyle name="_Книга2_от ЦЖС Shar-Ust Kamenogorsk для КТЖ_2 10" xfId="842" xr:uid="{00000000-0005-0000-0000-00003D030000}"/>
    <cellStyle name="_Книга2_от ЦЖС Shar-Ust Kamenogorsk для КТЖ_2 11" xfId="843" xr:uid="{00000000-0005-0000-0000-00003E030000}"/>
    <cellStyle name="_Книга2_от ЦЖС Shar-Ust Kamenogorsk для КТЖ_2 12" xfId="844" xr:uid="{00000000-0005-0000-0000-00003F030000}"/>
    <cellStyle name="_Книга2_от ЦЖС Shar-Ust Kamenogorsk для КТЖ_2 13" xfId="845" xr:uid="{00000000-0005-0000-0000-000040030000}"/>
    <cellStyle name="_Книга2_от ЦЖС Shar-Ust Kamenogorsk для КТЖ_2 14" xfId="846" xr:uid="{00000000-0005-0000-0000-000041030000}"/>
    <cellStyle name="_Книга2_от ЦЖС Shar-Ust Kamenogorsk для КТЖ_2 15" xfId="847" xr:uid="{00000000-0005-0000-0000-000042030000}"/>
    <cellStyle name="_Книга2_от ЦЖС Shar-Ust Kamenogorsk для КТЖ_2 16" xfId="848" xr:uid="{00000000-0005-0000-0000-000043030000}"/>
    <cellStyle name="_Книга2_от ЦЖС Shar-Ust Kamenogorsk для КТЖ_2 17" xfId="849" xr:uid="{00000000-0005-0000-0000-000044030000}"/>
    <cellStyle name="_Книга2_от ЦЖС Shar-Ust Kamenogorsk для КТЖ_2 18" xfId="850" xr:uid="{00000000-0005-0000-0000-000045030000}"/>
    <cellStyle name="_Книга2_от ЦЖС Shar-Ust Kamenogorsk для КТЖ_2 19" xfId="851" xr:uid="{00000000-0005-0000-0000-000046030000}"/>
    <cellStyle name="_Книга2_от ЦЖС Shar-Ust Kamenogorsk для КТЖ_2 2" xfId="852" xr:uid="{00000000-0005-0000-0000-000047030000}"/>
    <cellStyle name="_Книга2_от ЦЖС Shar-Ust Kamenogorsk для КТЖ_2 20" xfId="853" xr:uid="{00000000-0005-0000-0000-000048030000}"/>
    <cellStyle name="_Книга2_от ЦЖС Shar-Ust Kamenogorsk для КТЖ_2 21" xfId="854" xr:uid="{00000000-0005-0000-0000-000049030000}"/>
    <cellStyle name="_Книга2_от ЦЖС Shar-Ust Kamenogorsk для КТЖ_2 22" xfId="855" xr:uid="{00000000-0005-0000-0000-00004A030000}"/>
    <cellStyle name="_Книга2_от ЦЖС Shar-Ust Kamenogorsk для КТЖ_2 23" xfId="856" xr:uid="{00000000-0005-0000-0000-00004B030000}"/>
    <cellStyle name="_Книга2_от ЦЖС Shar-Ust Kamenogorsk для КТЖ_2 24" xfId="857" xr:uid="{00000000-0005-0000-0000-00004C030000}"/>
    <cellStyle name="_Книга2_от ЦЖС Shar-Ust Kamenogorsk для КТЖ_2 25" xfId="858" xr:uid="{00000000-0005-0000-0000-00004D030000}"/>
    <cellStyle name="_Книга2_от ЦЖС Shar-Ust Kamenogorsk для КТЖ_2 26" xfId="859" xr:uid="{00000000-0005-0000-0000-00004E030000}"/>
    <cellStyle name="_Книга2_от ЦЖС Shar-Ust Kamenogorsk для КТЖ_2 27" xfId="860" xr:uid="{00000000-0005-0000-0000-00004F030000}"/>
    <cellStyle name="_Книга2_от ЦЖС Shar-Ust Kamenogorsk для КТЖ_2 28" xfId="861" xr:uid="{00000000-0005-0000-0000-000050030000}"/>
    <cellStyle name="_Книга2_от ЦЖС Shar-Ust Kamenogorsk для КТЖ_2 29" xfId="862" xr:uid="{00000000-0005-0000-0000-000051030000}"/>
    <cellStyle name="_Книга2_от ЦЖС Shar-Ust Kamenogorsk для КТЖ_2 3" xfId="863" xr:uid="{00000000-0005-0000-0000-000052030000}"/>
    <cellStyle name="_Книга2_от ЦЖС Shar-Ust Kamenogorsk для КТЖ_2 30" xfId="864" xr:uid="{00000000-0005-0000-0000-000053030000}"/>
    <cellStyle name="_Книга2_от ЦЖС Shar-Ust Kamenogorsk для КТЖ_2 31" xfId="865" xr:uid="{00000000-0005-0000-0000-000054030000}"/>
    <cellStyle name="_Книга2_от ЦЖС Shar-Ust Kamenogorsk для КТЖ_2 32" xfId="866" xr:uid="{00000000-0005-0000-0000-000055030000}"/>
    <cellStyle name="_Книга2_от ЦЖС Shar-Ust Kamenogorsk для КТЖ_2 33" xfId="867" xr:uid="{00000000-0005-0000-0000-000056030000}"/>
    <cellStyle name="_Книга2_от ЦЖС Shar-Ust Kamenogorsk для КТЖ_2 34" xfId="868" xr:uid="{00000000-0005-0000-0000-000057030000}"/>
    <cellStyle name="_Книга2_от ЦЖС Shar-Ust Kamenogorsk для КТЖ_2 35" xfId="869" xr:uid="{00000000-0005-0000-0000-000058030000}"/>
    <cellStyle name="_Книга2_от ЦЖС Shar-Ust Kamenogorsk для КТЖ_2 36" xfId="870" xr:uid="{00000000-0005-0000-0000-000059030000}"/>
    <cellStyle name="_Книга2_от ЦЖС Shar-Ust Kamenogorsk для КТЖ_2 37" xfId="871" xr:uid="{00000000-0005-0000-0000-00005A030000}"/>
    <cellStyle name="_Книга2_от ЦЖС Shar-Ust Kamenogorsk для КТЖ_2 38" xfId="872" xr:uid="{00000000-0005-0000-0000-00005B030000}"/>
    <cellStyle name="_Книга2_от ЦЖС Shar-Ust Kamenogorsk для КТЖ_2 39" xfId="873" xr:uid="{00000000-0005-0000-0000-00005C030000}"/>
    <cellStyle name="_Книга2_от ЦЖС Shar-Ust Kamenogorsk для КТЖ_2 4" xfId="874" xr:uid="{00000000-0005-0000-0000-00005D030000}"/>
    <cellStyle name="_Книга2_от ЦЖС Shar-Ust Kamenogorsk для КТЖ_2 40" xfId="875" xr:uid="{00000000-0005-0000-0000-00005E030000}"/>
    <cellStyle name="_Книга2_от ЦЖС Shar-Ust Kamenogorsk для КТЖ_2 41" xfId="876" xr:uid="{00000000-0005-0000-0000-00005F030000}"/>
    <cellStyle name="_Книга2_от ЦЖС Shar-Ust Kamenogorsk для КТЖ_2 42" xfId="877" xr:uid="{00000000-0005-0000-0000-000060030000}"/>
    <cellStyle name="_Книга2_от ЦЖС Shar-Ust Kamenogorsk для КТЖ_2 43" xfId="878" xr:uid="{00000000-0005-0000-0000-000061030000}"/>
    <cellStyle name="_Книга2_от ЦЖС Shar-Ust Kamenogorsk для КТЖ_2 44" xfId="879" xr:uid="{00000000-0005-0000-0000-000062030000}"/>
    <cellStyle name="_Книга2_от ЦЖС Shar-Ust Kamenogorsk для КТЖ_2 45" xfId="880" xr:uid="{00000000-0005-0000-0000-000063030000}"/>
    <cellStyle name="_Книга2_от ЦЖС Shar-Ust Kamenogorsk для КТЖ_2 46" xfId="881" xr:uid="{00000000-0005-0000-0000-000064030000}"/>
    <cellStyle name="_Книга2_от ЦЖС Shar-Ust Kamenogorsk для КТЖ_2 47" xfId="882" xr:uid="{00000000-0005-0000-0000-000065030000}"/>
    <cellStyle name="_Книга2_от ЦЖС Shar-Ust Kamenogorsk для КТЖ_2 48" xfId="883" xr:uid="{00000000-0005-0000-0000-000066030000}"/>
    <cellStyle name="_Книга2_от ЦЖС Shar-Ust Kamenogorsk для КТЖ_2 49" xfId="884" xr:uid="{00000000-0005-0000-0000-000067030000}"/>
    <cellStyle name="_Книга2_от ЦЖС Shar-Ust Kamenogorsk для КТЖ_2 5" xfId="885" xr:uid="{00000000-0005-0000-0000-000068030000}"/>
    <cellStyle name="_Книга2_от ЦЖС Shar-Ust Kamenogorsk для КТЖ_2 50" xfId="886" xr:uid="{00000000-0005-0000-0000-000069030000}"/>
    <cellStyle name="_Книга2_от ЦЖС Shar-Ust Kamenogorsk для КТЖ_2 51" xfId="887" xr:uid="{00000000-0005-0000-0000-00006A030000}"/>
    <cellStyle name="_Книга2_от ЦЖС Shar-Ust Kamenogorsk для КТЖ_2 52" xfId="888" xr:uid="{00000000-0005-0000-0000-00006B030000}"/>
    <cellStyle name="_Книга2_от ЦЖС Shar-Ust Kamenogorsk для КТЖ_2 53" xfId="889" xr:uid="{00000000-0005-0000-0000-00006C030000}"/>
    <cellStyle name="_Книга2_от ЦЖС Shar-Ust Kamenogorsk для КТЖ_2 54" xfId="890" xr:uid="{00000000-0005-0000-0000-00006D030000}"/>
    <cellStyle name="_Книга2_от ЦЖС Shar-Ust Kamenogorsk для КТЖ_2 55" xfId="891" xr:uid="{00000000-0005-0000-0000-00006E030000}"/>
    <cellStyle name="_Книга2_от ЦЖС Shar-Ust Kamenogorsk для КТЖ_2 56" xfId="892" xr:uid="{00000000-0005-0000-0000-00006F030000}"/>
    <cellStyle name="_Книга2_от ЦЖС Shar-Ust Kamenogorsk для КТЖ_2 57" xfId="893" xr:uid="{00000000-0005-0000-0000-000070030000}"/>
    <cellStyle name="_Книга2_от ЦЖС Shar-Ust Kamenogorsk для КТЖ_2 58" xfId="894" xr:uid="{00000000-0005-0000-0000-000071030000}"/>
    <cellStyle name="_Книга2_от ЦЖС Shar-Ust Kamenogorsk для КТЖ_2 59" xfId="895" xr:uid="{00000000-0005-0000-0000-000072030000}"/>
    <cellStyle name="_Книга2_от ЦЖС Shar-Ust Kamenogorsk для КТЖ_2 6" xfId="896" xr:uid="{00000000-0005-0000-0000-000073030000}"/>
    <cellStyle name="_Книга2_от ЦЖС Shar-Ust Kamenogorsk для КТЖ_2 60" xfId="897" xr:uid="{00000000-0005-0000-0000-000074030000}"/>
    <cellStyle name="_Книга2_от ЦЖС Shar-Ust Kamenogorsk для КТЖ_2 61" xfId="898" xr:uid="{00000000-0005-0000-0000-000075030000}"/>
    <cellStyle name="_Книга2_от ЦЖС Shar-Ust Kamenogorsk для КТЖ_2 62" xfId="899" xr:uid="{00000000-0005-0000-0000-000076030000}"/>
    <cellStyle name="_Книга2_от ЦЖС Shar-Ust Kamenogorsk для КТЖ_2 63" xfId="900" xr:uid="{00000000-0005-0000-0000-000077030000}"/>
    <cellStyle name="_Книга2_от ЦЖС Shar-Ust Kamenogorsk для КТЖ_2 64" xfId="901" xr:uid="{00000000-0005-0000-0000-000078030000}"/>
    <cellStyle name="_Книга2_от ЦЖС Shar-Ust Kamenogorsk для КТЖ_2 65" xfId="902" xr:uid="{00000000-0005-0000-0000-000079030000}"/>
    <cellStyle name="_Книга2_от ЦЖС Shar-Ust Kamenogorsk для КТЖ_2 66" xfId="903" xr:uid="{00000000-0005-0000-0000-00007A030000}"/>
    <cellStyle name="_Книга2_от ЦЖС Shar-Ust Kamenogorsk для КТЖ_2 67" xfId="904" xr:uid="{00000000-0005-0000-0000-00007B030000}"/>
    <cellStyle name="_Книга2_от ЦЖС Shar-Ust Kamenogorsk для КТЖ_2 68" xfId="905" xr:uid="{00000000-0005-0000-0000-00007C030000}"/>
    <cellStyle name="_Книга2_от ЦЖС Shar-Ust Kamenogorsk для КТЖ_2 69" xfId="906" xr:uid="{00000000-0005-0000-0000-00007D030000}"/>
    <cellStyle name="_Книга2_от ЦЖС Shar-Ust Kamenogorsk для КТЖ_2 7" xfId="907" xr:uid="{00000000-0005-0000-0000-00007E030000}"/>
    <cellStyle name="_Книга2_от ЦЖС Shar-Ust Kamenogorsk для КТЖ_2 70" xfId="908" xr:uid="{00000000-0005-0000-0000-00007F030000}"/>
    <cellStyle name="_Книга2_от ЦЖС Shar-Ust Kamenogorsk для КТЖ_2 71" xfId="909" xr:uid="{00000000-0005-0000-0000-000080030000}"/>
    <cellStyle name="_Книга2_от ЦЖС Shar-Ust Kamenogorsk для КТЖ_2 72" xfId="910" xr:uid="{00000000-0005-0000-0000-000081030000}"/>
    <cellStyle name="_Книга2_от ЦЖС Shar-Ust Kamenogorsk для КТЖ_2 73" xfId="911" xr:uid="{00000000-0005-0000-0000-000082030000}"/>
    <cellStyle name="_Книга2_от ЦЖС Shar-Ust Kamenogorsk для КТЖ_2 74" xfId="912" xr:uid="{00000000-0005-0000-0000-000083030000}"/>
    <cellStyle name="_Книга2_от ЦЖС Shar-Ust Kamenogorsk для КТЖ_2 75" xfId="913" xr:uid="{00000000-0005-0000-0000-000084030000}"/>
    <cellStyle name="_Книга2_от ЦЖС Shar-Ust Kamenogorsk для КТЖ_2 76" xfId="914" xr:uid="{00000000-0005-0000-0000-000085030000}"/>
    <cellStyle name="_Книга2_от ЦЖС Shar-Ust Kamenogorsk для КТЖ_2 77" xfId="915" xr:uid="{00000000-0005-0000-0000-000086030000}"/>
    <cellStyle name="_Книга2_от ЦЖС Shar-Ust Kamenogorsk для КТЖ_2 78" xfId="916" xr:uid="{00000000-0005-0000-0000-000087030000}"/>
    <cellStyle name="_Книга2_от ЦЖС Shar-Ust Kamenogorsk для КТЖ_2 79" xfId="917" xr:uid="{00000000-0005-0000-0000-000088030000}"/>
    <cellStyle name="_Книга2_от ЦЖС Shar-Ust Kamenogorsk для КТЖ_2 8" xfId="918" xr:uid="{00000000-0005-0000-0000-000089030000}"/>
    <cellStyle name="_Книга2_от ЦЖС Shar-Ust Kamenogorsk для КТЖ_2 80" xfId="919" xr:uid="{00000000-0005-0000-0000-00008A030000}"/>
    <cellStyle name="_Книга2_от ЦЖС Shar-Ust Kamenogorsk для КТЖ_2 81" xfId="920" xr:uid="{00000000-0005-0000-0000-00008B030000}"/>
    <cellStyle name="_Книга2_от ЦЖС Shar-Ust Kamenogorsk для КТЖ_2 82" xfId="921" xr:uid="{00000000-0005-0000-0000-00008C030000}"/>
    <cellStyle name="_Книга2_от ЦЖС Shar-Ust Kamenogorsk для КТЖ_2 83" xfId="922" xr:uid="{00000000-0005-0000-0000-00008D030000}"/>
    <cellStyle name="_Книга2_от ЦЖС Shar-Ust Kamenogorsk для КТЖ_2 84" xfId="923" xr:uid="{00000000-0005-0000-0000-00008E030000}"/>
    <cellStyle name="_Книга2_от ЦЖС Shar-Ust Kamenogorsk для КТЖ_2 85" xfId="924" xr:uid="{00000000-0005-0000-0000-00008F030000}"/>
    <cellStyle name="_Книга2_от ЦЖС Shar-Ust Kamenogorsk для КТЖ_2 86" xfId="925" xr:uid="{00000000-0005-0000-0000-000090030000}"/>
    <cellStyle name="_Книга2_от ЦЖС Shar-Ust Kamenogorsk для КТЖ_2 9" xfId="926" xr:uid="{00000000-0005-0000-0000-000091030000}"/>
    <cellStyle name="_Книга2_от ЦЖС Shar-Ust Kamenogorsk для КТЖ_2_Свод1 110108" xfId="927" xr:uid="{00000000-0005-0000-0000-000092030000}"/>
    <cellStyle name="_Книга2_от ЦЖС Shar-Ust Kamenogorsk для КТЖ_2_Свод1 проба11" xfId="928" xr:uid="{00000000-0005-0000-0000-000093030000}"/>
    <cellStyle name="_Книга2_Свод1 110108" xfId="929" xr:uid="{00000000-0005-0000-0000-000094030000}"/>
    <cellStyle name="_Книга2_Свод1 проба11" xfId="930" xr:uid="{00000000-0005-0000-0000-000095030000}"/>
    <cellStyle name="_Книга3" xfId="931" xr:uid="{00000000-0005-0000-0000-000096030000}"/>
    <cellStyle name="_Книга3_17_0" xfId="932" xr:uid="{00000000-0005-0000-0000-000097030000}"/>
    <cellStyle name="_Книга3_17_0_1" xfId="933" xr:uid="{00000000-0005-0000-0000-000098030000}"/>
    <cellStyle name="_Книга3_New Form10_2" xfId="934" xr:uid="{00000000-0005-0000-0000-000099030000}"/>
    <cellStyle name="_Книга3_Nsi" xfId="935" xr:uid="{00000000-0005-0000-0000-00009A030000}"/>
    <cellStyle name="_Книга3_Nsi_1" xfId="936" xr:uid="{00000000-0005-0000-0000-00009B030000}"/>
    <cellStyle name="_Книга3_Nsi_139" xfId="937" xr:uid="{00000000-0005-0000-0000-00009C030000}"/>
    <cellStyle name="_Книга3_Nsi_140" xfId="938" xr:uid="{00000000-0005-0000-0000-00009D030000}"/>
    <cellStyle name="_Книга3_Nsi_140(Зах)" xfId="939" xr:uid="{00000000-0005-0000-0000-00009E030000}"/>
    <cellStyle name="_Книга3_Nsi_140_mod" xfId="940" xr:uid="{00000000-0005-0000-0000-00009F030000}"/>
    <cellStyle name="_Книга3_Summary" xfId="941" xr:uid="{00000000-0005-0000-0000-0000A0030000}"/>
    <cellStyle name="_Книга3_Tax_form_1кв_3" xfId="942" xr:uid="{00000000-0005-0000-0000-0000A1030000}"/>
    <cellStyle name="_Книга3_БКЭ" xfId="943" xr:uid="{00000000-0005-0000-0000-0000A2030000}"/>
    <cellStyle name="_Книга3_Перечень названий форм" xfId="944" xr:uid="{00000000-0005-0000-0000-0000A3030000}"/>
    <cellStyle name="_Книга7" xfId="945" xr:uid="{00000000-0005-0000-0000-0000A4030000}"/>
    <cellStyle name="_Книга7_17_0" xfId="946" xr:uid="{00000000-0005-0000-0000-0000A5030000}"/>
    <cellStyle name="_Книга7_17_0_1" xfId="947" xr:uid="{00000000-0005-0000-0000-0000A6030000}"/>
    <cellStyle name="_Книга7_New Form10_2" xfId="948" xr:uid="{00000000-0005-0000-0000-0000A7030000}"/>
    <cellStyle name="_Книга7_Nsi" xfId="949" xr:uid="{00000000-0005-0000-0000-0000A8030000}"/>
    <cellStyle name="_Книга7_Nsi_1" xfId="950" xr:uid="{00000000-0005-0000-0000-0000A9030000}"/>
    <cellStyle name="_Книга7_Nsi_139" xfId="951" xr:uid="{00000000-0005-0000-0000-0000AA030000}"/>
    <cellStyle name="_Книга7_Nsi_140" xfId="952" xr:uid="{00000000-0005-0000-0000-0000AB030000}"/>
    <cellStyle name="_Книга7_Nsi_140(Зах)" xfId="953" xr:uid="{00000000-0005-0000-0000-0000AC030000}"/>
    <cellStyle name="_Книга7_Nsi_140_mod" xfId="954" xr:uid="{00000000-0005-0000-0000-0000AD030000}"/>
    <cellStyle name="_Книга7_Summary" xfId="955" xr:uid="{00000000-0005-0000-0000-0000AE030000}"/>
    <cellStyle name="_Книга7_Tax_form_1кв_3" xfId="956" xr:uid="{00000000-0005-0000-0000-0000AF030000}"/>
    <cellStyle name="_Книга7_БКЭ" xfId="957" xr:uid="{00000000-0005-0000-0000-0000B0030000}"/>
    <cellStyle name="_Книга7_Перечень названий форм" xfId="958" xr:uid="{00000000-0005-0000-0000-0000B1030000}"/>
    <cellStyle name="_кокс" xfId="959" xr:uid="{00000000-0005-0000-0000-0000B2030000}"/>
    <cellStyle name="_Коксоугольный дивизион - формы MR - v2 0" xfId="960" xr:uid="{00000000-0005-0000-0000-0000B3030000}"/>
    <cellStyle name="_Коксоугольный дивизион - формы MR - v2.0" xfId="961" xr:uid="{00000000-0005-0000-0000-0000B4030000}"/>
    <cellStyle name="_Копия DCF_ДСК-3_акции_01.01.2005" xfId="962" xr:uid="{00000000-0005-0000-0000-0000B5030000}"/>
    <cellStyle name="_Копия Расчет_фабрика 8 марта_итог" xfId="963" xr:uid="{00000000-0005-0000-0000-0000B6030000}"/>
    <cellStyle name="_Лист в ТЭЦ март 04г" xfId="964" xr:uid="{00000000-0005-0000-0000-0000B7030000}"/>
    <cellStyle name="_Лист1" xfId="965" xr:uid="{00000000-0005-0000-0000-0000B8030000}"/>
    <cellStyle name="_ЛНГС - формы для доходного подхода190404-00" xfId="966" xr:uid="{00000000-0005-0000-0000-0000B9030000}"/>
    <cellStyle name="_ЛНГС_ ДП-WACC-УРпроцент-финал" xfId="967" xr:uid="{00000000-0005-0000-0000-0000BA030000}"/>
    <cellStyle name="_ЛНГС_ ДП-финал" xfId="968" xr:uid="{00000000-0005-0000-0000-0000BB030000}"/>
    <cellStyle name="_мет" xfId="969" xr:uid="{00000000-0005-0000-0000-0000BC030000}"/>
    <cellStyle name="_Металлургический дивизион - формы MR - v5.8" xfId="970" xr:uid="{00000000-0005-0000-0000-0000BD030000}"/>
    <cellStyle name="_Модель АлСА " xfId="971" xr:uid="{00000000-0005-0000-0000-0000BE030000}"/>
    <cellStyle name="_МЧА" xfId="972" xr:uid="{00000000-0005-0000-0000-0000BF030000}"/>
    <cellStyle name="_МЧА_Осетровский ЛДК_01.03.2007" xfId="973" xr:uid="{00000000-0005-0000-0000-0000C0030000}"/>
    <cellStyle name="_на 01.01.2005_доходный_ОАО НУТРИНВЕСТХОЛДИНГ_14.05.2005_14-31" xfId="974" xr:uid="{00000000-0005-0000-0000-0000C1030000}"/>
    <cellStyle name="_на 01.04.2005_3 подхода - ЗАО РМГ_ 08.07.2005 г._08-35" xfId="975" xr:uid="{00000000-0005-0000-0000-0000C2030000}"/>
    <cellStyle name="_на 01.04.2005_3 подхода - ЗАО РМГ_ 11.07.2005 г._08-07" xfId="976" xr:uid="{00000000-0005-0000-0000-0000C3030000}"/>
    <cellStyle name="_на 01.07.2004_доходный подход_Голубая горка_06.05.2005_00-17" xfId="977" xr:uid="{00000000-0005-0000-0000-0000C4030000}"/>
    <cellStyle name="_на 14.05.2005 ОАО НУТРИНВЕСТХОЛДИНГ - СП" xfId="978" xr:uid="{00000000-0005-0000-0000-0000C5030000}"/>
    <cellStyle name="_На отправку 2 Generation ОАО Сулакэнерго ОГК9 на 01.10.04" xfId="979" xr:uid="{00000000-0005-0000-0000-0000C6030000}"/>
    <cellStyle name="_Налоги" xfId="980" xr:uid="{00000000-0005-0000-0000-0000C7030000}"/>
    <cellStyle name="_НПО Сатурн_ЕБО" xfId="981" xr:uid="{00000000-0005-0000-0000-0000C8030000}"/>
    <cellStyle name="_Ну теперь уже скинула" xfId="982" xr:uid="{00000000-0005-0000-0000-0000C9030000}"/>
    <cellStyle name="_ОАО ЗСМК на 01.02.2005___22.02.2005_10-17" xfId="983" xr:uid="{00000000-0005-0000-0000-0000CA030000}"/>
    <cellStyle name="_ОАО НМТП" xfId="984" xr:uid="{00000000-0005-0000-0000-0000CB030000}"/>
    <cellStyle name="_ОАО Новошип на 29.03.2005___04.04.2005_16-05_на проверку" xfId="985" xr:uid="{00000000-0005-0000-0000-0000CC030000}"/>
    <cellStyle name="_ОАО Новошип на 29.03.2005___04.04.2005_16-37" xfId="986" xr:uid="{00000000-0005-0000-0000-0000CD030000}"/>
    <cellStyle name="_ОАО Сигнал" xfId="987" xr:uid="{00000000-0005-0000-0000-0000CE030000}"/>
    <cellStyle name="_ОАО СУАЛ на 17.09.2004___02.11.2004__пересчет беты" xfId="988" xr:uid="{00000000-0005-0000-0000-0000CF030000}"/>
    <cellStyle name="_ОАО Уралэлектромедь" xfId="989" xr:uid="{00000000-0005-0000-0000-0000D0030000}"/>
    <cellStyle name="_Общий" xfId="990" xr:uid="{00000000-0005-0000-0000-0000D1030000}"/>
    <cellStyle name="_ОС МСЗ_ВАРИАНТ 1" xfId="991" xr:uid="{00000000-0005-0000-0000-0000D2030000}"/>
    <cellStyle name="_ОСК" xfId="992" xr:uid="{00000000-0005-0000-0000-0000D3030000}"/>
    <cellStyle name="_ОСК_итог" xfId="993" xr:uid="{00000000-0005-0000-0000-0000D4030000}"/>
    <cellStyle name="_Отрасль 2003" xfId="994" xr:uid="{00000000-0005-0000-0000-0000D5030000}"/>
    <cellStyle name="_ОТЧЕТ для ДКФ    06 04 05  (6)" xfId="995" xr:uid="{00000000-0005-0000-0000-0000D6030000}"/>
    <cellStyle name="_оценка за баррель v1" xfId="996" xr:uid="{00000000-0005-0000-0000-0000D7030000}"/>
    <cellStyle name="_Переоценка_УАЗ" xfId="997" xr:uid="{00000000-0005-0000-0000-0000D8030000}"/>
    <cellStyle name="_План развития ПТС на 2005-2010 (связи станционной части)" xfId="998" xr:uid="{00000000-0005-0000-0000-0000D9030000}"/>
    <cellStyle name="_По делойту" xfId="999" xr:uid="{00000000-0005-0000-0000-0000DA030000}"/>
    <cellStyle name="_Прогнозы МЭРТ до 2009 г." xfId="1000" xr:uid="{00000000-0005-0000-0000-0000DB030000}"/>
    <cellStyle name="_Программа ТП" xfId="1001" xr:uid="{00000000-0005-0000-0000-0000DC030000}"/>
    <cellStyle name="_Раменская_DCF" xfId="1002" xr:uid="{00000000-0005-0000-0000-0000DD030000}"/>
    <cellStyle name="_Расходы будущих периодов" xfId="1003" xr:uid="{00000000-0005-0000-0000-0000DE030000}"/>
    <cellStyle name="_Расчет" xfId="1004" xr:uid="{00000000-0005-0000-0000-0000DF030000}"/>
    <cellStyle name="_Расчет_доходный_бизнес" xfId="1005" xr:uid="{00000000-0005-0000-0000-0000E0030000}"/>
    <cellStyle name="_Расчет_ликв_вагоны" xfId="1006" xr:uid="{00000000-0005-0000-0000-0000E1030000}"/>
    <cellStyle name="_расчеты" xfId="1007" xr:uid="{00000000-0005-0000-0000-0000E2030000}"/>
    <cellStyle name="_расчеты Саратов" xfId="1008" xr:uid="{00000000-0005-0000-0000-0000E3030000}"/>
    <cellStyle name="_Расширенные Информационные таблv4" xfId="1009" xr:uid="{00000000-0005-0000-0000-0000E4030000}"/>
    <cellStyle name="_Сведения о расходах на 2004г" xfId="1010" xr:uid="{00000000-0005-0000-0000-0000E5030000}"/>
    <cellStyle name="_Сигнал-20.01.2005-3способ" xfId="1011" xr:uid="{00000000-0005-0000-0000-0000E6030000}"/>
    <cellStyle name="_Сигнал-22.01.2005-финал" xfId="1012" xr:uid="{00000000-0005-0000-0000-0000E7030000}"/>
    <cellStyle name="_СП-_строит" xfId="1013" xr:uid="{00000000-0005-0000-0000-0000E8030000}"/>
    <cellStyle name="_Сравнительный подход - медиа_Чебоксары" xfId="1014" xr:uid="{00000000-0005-0000-0000-0000E9030000}"/>
    <cellStyle name="_Ставка дисконтированая CAPM с коэффициентом бета" xfId="1015" xr:uid="{00000000-0005-0000-0000-0000EA030000}"/>
    <cellStyle name="_Ставка дисконтирования" xfId="1016" xr:uid="{00000000-0005-0000-0000-0000EB030000}"/>
    <cellStyle name="_Сценарные условия 04-06 гг6" xfId="1017" xr:uid="{00000000-0005-0000-0000-0000EC030000}"/>
    <cellStyle name="_Табл.№1,23-39" xfId="1018" xr:uid="{00000000-0005-0000-0000-0000ED030000}"/>
    <cellStyle name="_Тула_кроме транспорта_и_прочих_итог" xfId="1019" xr:uid="{00000000-0005-0000-0000-0000EE030000}"/>
    <cellStyle name="_ФИН МОДЕЛЬ_01.07.06" xfId="1020" xr:uid="{00000000-0005-0000-0000-0000EF030000}"/>
    <cellStyle name="_фин_мод_М-К_НДС-1" xfId="1021" xr:uid="{00000000-0005-0000-0000-0000F0030000}"/>
    <cellStyle name="_Финанализ_Трансбункер-Южный" xfId="1022" xr:uid="{00000000-0005-0000-0000-0000F1030000}"/>
    <cellStyle name="_Финмодель Фокус Вуд_Итог_Re" xfId="1023" xr:uid="{00000000-0005-0000-0000-0000F2030000}"/>
    <cellStyle name="_Финплан 2006_24_утв. приказом" xfId="1024" xr:uid="{00000000-0005-0000-0000-0000F3030000}"/>
    <cellStyle name="_ШтабКвартира - формы MR - v3.0" xfId="1025" xr:uid="{00000000-0005-0000-0000-0000F4030000}"/>
    <cellStyle name="_ШтабКвартира - формы MR - v5 0" xfId="1026" xr:uid="{00000000-0005-0000-0000-0000F5030000}"/>
    <cellStyle name="_ШтабКвартира - формы MR - v7.2(уточнить соответствие)" xfId="1027" xr:uid="{00000000-0005-0000-0000-0000F6030000}"/>
    <cellStyle name="’К‰Э [0.00]" xfId="1028" xr:uid="{00000000-0005-0000-0000-0000F7030000}"/>
    <cellStyle name="”ˆŠ‘ˆŽ‚€›‰" xfId="1029" xr:uid="{00000000-0005-0000-0000-0000F8030000}"/>
    <cellStyle name="”ˆ€‘Ž‚›‰" xfId="1030" xr:uid="{00000000-0005-0000-0000-0000F9030000}"/>
    <cellStyle name="”€???‘?‚›‰" xfId="1031" xr:uid="{00000000-0005-0000-0000-0000FA030000}"/>
    <cellStyle name="”€?‘€??‚???›‰" xfId="1032" xr:uid="{00000000-0005-0000-0000-0000FB030000}"/>
    <cellStyle name="”€ЌЂЌ‘Ћ‚›‰" xfId="1033" xr:uid="{00000000-0005-0000-0000-0000FC030000}"/>
    <cellStyle name="”€љ‘€ђЋ‚ЂЌЌ›‰" xfId="1034" xr:uid="{00000000-0005-0000-0000-0000FD030000}"/>
    <cellStyle name="”ќђќ‘ћ‚›‰" xfId="1035" xr:uid="{00000000-0005-0000-0000-0000FE030000}"/>
    <cellStyle name="”љ‘ђћ‚ђќќ›‰" xfId="1036" xr:uid="{00000000-0005-0000-0000-0000FF030000}"/>
    <cellStyle name="„€’€" xfId="1037" xr:uid="{00000000-0005-0000-0000-000000040000}"/>
    <cellStyle name="„…?…†?›‰" xfId="1038" xr:uid="{00000000-0005-0000-0000-000001040000}"/>
    <cellStyle name="„…ќ…†ќ›‰" xfId="1039" xr:uid="{00000000-0005-0000-0000-000002040000}"/>
    <cellStyle name="„……†›‰" xfId="1040" xr:uid="{00000000-0005-0000-0000-000003040000}"/>
    <cellStyle name="„ђ’ђ" xfId="1041" xr:uid="{00000000-0005-0000-0000-000004040000}"/>
    <cellStyle name="€’???‚›‰" xfId="1042" xr:uid="{00000000-0005-0000-0000-000005040000}"/>
    <cellStyle name="€’ЋѓЋ‚›‰" xfId="1043" xr:uid="{00000000-0005-0000-0000-000006040000}"/>
    <cellStyle name="=C:\WINNT\SYSTEM32\COMMAND.COM" xfId="1044" xr:uid="{00000000-0005-0000-0000-000007040000}"/>
    <cellStyle name="=C:\WINNT35\SYSTEM32\COMMAND.COM" xfId="1045" xr:uid="{00000000-0005-0000-0000-000008040000}"/>
    <cellStyle name="=C:\WINNT35\SYSTEM32\COMMAND.COM 10" xfId="1046" xr:uid="{00000000-0005-0000-0000-000009040000}"/>
    <cellStyle name="=C:\WINNT35\SYSTEM32\COMMAND.COM 11" xfId="1047" xr:uid="{00000000-0005-0000-0000-00000A040000}"/>
    <cellStyle name="=C:\WINNT35\SYSTEM32\COMMAND.COM 12" xfId="1048" xr:uid="{00000000-0005-0000-0000-00000B040000}"/>
    <cellStyle name="=C:\WINNT35\SYSTEM32\COMMAND.COM 13" xfId="1049" xr:uid="{00000000-0005-0000-0000-00000C040000}"/>
    <cellStyle name="=C:\WINNT35\SYSTEM32\COMMAND.COM 14" xfId="1050" xr:uid="{00000000-0005-0000-0000-00000D040000}"/>
    <cellStyle name="=C:\WINNT35\SYSTEM32\COMMAND.COM 15" xfId="1051" xr:uid="{00000000-0005-0000-0000-00000E040000}"/>
    <cellStyle name="=C:\WINNT35\SYSTEM32\COMMAND.COM 16" xfId="1052" xr:uid="{00000000-0005-0000-0000-00000F040000}"/>
    <cellStyle name="=C:\WINNT35\SYSTEM32\COMMAND.COM 17" xfId="1053" xr:uid="{00000000-0005-0000-0000-000010040000}"/>
    <cellStyle name="=C:\WINNT35\SYSTEM32\COMMAND.COM 18" xfId="1054" xr:uid="{00000000-0005-0000-0000-000011040000}"/>
    <cellStyle name="=C:\WINNT35\SYSTEM32\COMMAND.COM 19" xfId="1055" xr:uid="{00000000-0005-0000-0000-000012040000}"/>
    <cellStyle name="=C:\WINNT35\SYSTEM32\COMMAND.COM 2" xfId="1056" xr:uid="{00000000-0005-0000-0000-000013040000}"/>
    <cellStyle name="=C:\WINNT35\SYSTEM32\COMMAND.COM 20" xfId="1057" xr:uid="{00000000-0005-0000-0000-000014040000}"/>
    <cellStyle name="=C:\WINNT35\SYSTEM32\COMMAND.COM 21" xfId="1058" xr:uid="{00000000-0005-0000-0000-000015040000}"/>
    <cellStyle name="=C:\WINNT35\SYSTEM32\COMMAND.COM 22" xfId="1059" xr:uid="{00000000-0005-0000-0000-000016040000}"/>
    <cellStyle name="=C:\WINNT35\SYSTEM32\COMMAND.COM 23" xfId="1060" xr:uid="{00000000-0005-0000-0000-000017040000}"/>
    <cellStyle name="=C:\WINNT35\SYSTEM32\COMMAND.COM 24" xfId="1061" xr:uid="{00000000-0005-0000-0000-000018040000}"/>
    <cellStyle name="=C:\WINNT35\SYSTEM32\COMMAND.COM 25" xfId="1062" xr:uid="{00000000-0005-0000-0000-000019040000}"/>
    <cellStyle name="=C:\WINNT35\SYSTEM32\COMMAND.COM 26" xfId="1063" xr:uid="{00000000-0005-0000-0000-00001A040000}"/>
    <cellStyle name="=C:\WINNT35\SYSTEM32\COMMAND.COM 27" xfId="1064" xr:uid="{00000000-0005-0000-0000-00001B040000}"/>
    <cellStyle name="=C:\WINNT35\SYSTEM32\COMMAND.COM 28" xfId="1065" xr:uid="{00000000-0005-0000-0000-00001C040000}"/>
    <cellStyle name="=C:\WINNT35\SYSTEM32\COMMAND.COM 29" xfId="1066" xr:uid="{00000000-0005-0000-0000-00001D040000}"/>
    <cellStyle name="=C:\WINNT35\SYSTEM32\COMMAND.COM 3" xfId="1067" xr:uid="{00000000-0005-0000-0000-00001E040000}"/>
    <cellStyle name="=C:\WINNT35\SYSTEM32\COMMAND.COM 30" xfId="1068" xr:uid="{00000000-0005-0000-0000-00001F040000}"/>
    <cellStyle name="=C:\WINNT35\SYSTEM32\COMMAND.COM 31" xfId="1069" xr:uid="{00000000-0005-0000-0000-000020040000}"/>
    <cellStyle name="=C:\WINNT35\SYSTEM32\COMMAND.COM 32" xfId="1070" xr:uid="{00000000-0005-0000-0000-000021040000}"/>
    <cellStyle name="=C:\WINNT35\SYSTEM32\COMMAND.COM 33" xfId="1071" xr:uid="{00000000-0005-0000-0000-000022040000}"/>
    <cellStyle name="=C:\WINNT35\SYSTEM32\COMMAND.COM 34" xfId="1072" xr:uid="{00000000-0005-0000-0000-000023040000}"/>
    <cellStyle name="=C:\WINNT35\SYSTEM32\COMMAND.COM 35" xfId="1073" xr:uid="{00000000-0005-0000-0000-000024040000}"/>
    <cellStyle name="=C:\WINNT35\SYSTEM32\COMMAND.COM 36" xfId="1074" xr:uid="{00000000-0005-0000-0000-000025040000}"/>
    <cellStyle name="=C:\WINNT35\SYSTEM32\COMMAND.COM 37" xfId="1075" xr:uid="{00000000-0005-0000-0000-000026040000}"/>
    <cellStyle name="=C:\WINNT35\SYSTEM32\COMMAND.COM 38" xfId="1076" xr:uid="{00000000-0005-0000-0000-000027040000}"/>
    <cellStyle name="=C:\WINNT35\SYSTEM32\COMMAND.COM 39" xfId="1077" xr:uid="{00000000-0005-0000-0000-000028040000}"/>
    <cellStyle name="=C:\WINNT35\SYSTEM32\COMMAND.COM 4" xfId="1078" xr:uid="{00000000-0005-0000-0000-000029040000}"/>
    <cellStyle name="=C:\WINNT35\SYSTEM32\COMMAND.COM 40" xfId="1079" xr:uid="{00000000-0005-0000-0000-00002A040000}"/>
    <cellStyle name="=C:\WINNT35\SYSTEM32\COMMAND.COM 41" xfId="1080" xr:uid="{00000000-0005-0000-0000-00002B040000}"/>
    <cellStyle name="=C:\WINNT35\SYSTEM32\COMMAND.COM 42" xfId="1081" xr:uid="{00000000-0005-0000-0000-00002C040000}"/>
    <cellStyle name="=C:\WINNT35\SYSTEM32\COMMAND.COM 43" xfId="1082" xr:uid="{00000000-0005-0000-0000-00002D040000}"/>
    <cellStyle name="=C:\WINNT35\SYSTEM32\COMMAND.COM 44" xfId="1083" xr:uid="{00000000-0005-0000-0000-00002E040000}"/>
    <cellStyle name="=C:\WINNT35\SYSTEM32\COMMAND.COM 45" xfId="1084" xr:uid="{00000000-0005-0000-0000-00002F040000}"/>
    <cellStyle name="=C:\WINNT35\SYSTEM32\COMMAND.COM 46" xfId="1085" xr:uid="{00000000-0005-0000-0000-000030040000}"/>
    <cellStyle name="=C:\WINNT35\SYSTEM32\COMMAND.COM 47" xfId="1086" xr:uid="{00000000-0005-0000-0000-000031040000}"/>
    <cellStyle name="=C:\WINNT35\SYSTEM32\COMMAND.COM 48" xfId="1087" xr:uid="{00000000-0005-0000-0000-000032040000}"/>
    <cellStyle name="=C:\WINNT35\SYSTEM32\COMMAND.COM 49" xfId="1088" xr:uid="{00000000-0005-0000-0000-000033040000}"/>
    <cellStyle name="=C:\WINNT35\SYSTEM32\COMMAND.COM 5" xfId="1089" xr:uid="{00000000-0005-0000-0000-000034040000}"/>
    <cellStyle name="=C:\WINNT35\SYSTEM32\COMMAND.COM 50" xfId="1090" xr:uid="{00000000-0005-0000-0000-000035040000}"/>
    <cellStyle name="=C:\WINNT35\SYSTEM32\COMMAND.COM 51" xfId="1091" xr:uid="{00000000-0005-0000-0000-000036040000}"/>
    <cellStyle name="=C:\WINNT35\SYSTEM32\COMMAND.COM 52" xfId="1092" xr:uid="{00000000-0005-0000-0000-000037040000}"/>
    <cellStyle name="=C:\WINNT35\SYSTEM32\COMMAND.COM 53" xfId="1093" xr:uid="{00000000-0005-0000-0000-000038040000}"/>
    <cellStyle name="=C:\WINNT35\SYSTEM32\COMMAND.COM 54" xfId="1094" xr:uid="{00000000-0005-0000-0000-000039040000}"/>
    <cellStyle name="=C:\WINNT35\SYSTEM32\COMMAND.COM 55" xfId="1095" xr:uid="{00000000-0005-0000-0000-00003A040000}"/>
    <cellStyle name="=C:\WINNT35\SYSTEM32\COMMAND.COM 56" xfId="1096" xr:uid="{00000000-0005-0000-0000-00003B040000}"/>
    <cellStyle name="=C:\WINNT35\SYSTEM32\COMMAND.COM 57" xfId="1097" xr:uid="{00000000-0005-0000-0000-00003C040000}"/>
    <cellStyle name="=C:\WINNT35\SYSTEM32\COMMAND.COM 58" xfId="1098" xr:uid="{00000000-0005-0000-0000-00003D040000}"/>
    <cellStyle name="=C:\WINNT35\SYSTEM32\COMMAND.COM 59" xfId="1099" xr:uid="{00000000-0005-0000-0000-00003E040000}"/>
    <cellStyle name="=C:\WINNT35\SYSTEM32\COMMAND.COM 6" xfId="1100" xr:uid="{00000000-0005-0000-0000-00003F040000}"/>
    <cellStyle name="=C:\WINNT35\SYSTEM32\COMMAND.COM 60" xfId="1101" xr:uid="{00000000-0005-0000-0000-000040040000}"/>
    <cellStyle name="=C:\WINNT35\SYSTEM32\COMMAND.COM 61" xfId="1102" xr:uid="{00000000-0005-0000-0000-000041040000}"/>
    <cellStyle name="=C:\WINNT35\SYSTEM32\COMMAND.COM 62" xfId="1103" xr:uid="{00000000-0005-0000-0000-000042040000}"/>
    <cellStyle name="=C:\WINNT35\SYSTEM32\COMMAND.COM 63" xfId="1104" xr:uid="{00000000-0005-0000-0000-000043040000}"/>
    <cellStyle name="=C:\WINNT35\SYSTEM32\COMMAND.COM 64" xfId="1105" xr:uid="{00000000-0005-0000-0000-000044040000}"/>
    <cellStyle name="=C:\WINNT35\SYSTEM32\COMMAND.COM 65" xfId="1106" xr:uid="{00000000-0005-0000-0000-000045040000}"/>
    <cellStyle name="=C:\WINNT35\SYSTEM32\COMMAND.COM 66" xfId="1107" xr:uid="{00000000-0005-0000-0000-000046040000}"/>
    <cellStyle name="=C:\WINNT35\SYSTEM32\COMMAND.COM 67" xfId="1108" xr:uid="{00000000-0005-0000-0000-000047040000}"/>
    <cellStyle name="=C:\WINNT35\SYSTEM32\COMMAND.COM 68" xfId="1109" xr:uid="{00000000-0005-0000-0000-000048040000}"/>
    <cellStyle name="=C:\WINNT35\SYSTEM32\COMMAND.COM 69" xfId="1110" xr:uid="{00000000-0005-0000-0000-000049040000}"/>
    <cellStyle name="=C:\WINNT35\SYSTEM32\COMMAND.COM 7" xfId="1111" xr:uid="{00000000-0005-0000-0000-00004A040000}"/>
    <cellStyle name="=C:\WINNT35\SYSTEM32\COMMAND.COM 70" xfId="1112" xr:uid="{00000000-0005-0000-0000-00004B040000}"/>
    <cellStyle name="=C:\WINNT35\SYSTEM32\COMMAND.COM 71" xfId="1113" xr:uid="{00000000-0005-0000-0000-00004C040000}"/>
    <cellStyle name="=C:\WINNT35\SYSTEM32\COMMAND.COM 72" xfId="1114" xr:uid="{00000000-0005-0000-0000-00004D040000}"/>
    <cellStyle name="=C:\WINNT35\SYSTEM32\COMMAND.COM 73" xfId="1115" xr:uid="{00000000-0005-0000-0000-00004E040000}"/>
    <cellStyle name="=C:\WINNT35\SYSTEM32\COMMAND.COM 74" xfId="1116" xr:uid="{00000000-0005-0000-0000-00004F040000}"/>
    <cellStyle name="=C:\WINNT35\SYSTEM32\COMMAND.COM 75" xfId="1117" xr:uid="{00000000-0005-0000-0000-000050040000}"/>
    <cellStyle name="=C:\WINNT35\SYSTEM32\COMMAND.COM 76" xfId="1118" xr:uid="{00000000-0005-0000-0000-000051040000}"/>
    <cellStyle name="=C:\WINNT35\SYSTEM32\COMMAND.COM 77" xfId="1119" xr:uid="{00000000-0005-0000-0000-000052040000}"/>
    <cellStyle name="=C:\WINNT35\SYSTEM32\COMMAND.COM 78" xfId="1120" xr:uid="{00000000-0005-0000-0000-000053040000}"/>
    <cellStyle name="=C:\WINNT35\SYSTEM32\COMMAND.COM 79" xfId="1121" xr:uid="{00000000-0005-0000-0000-000054040000}"/>
    <cellStyle name="=C:\WINNT35\SYSTEM32\COMMAND.COM 8" xfId="1122" xr:uid="{00000000-0005-0000-0000-000055040000}"/>
    <cellStyle name="=C:\WINNT35\SYSTEM32\COMMAND.COM 80" xfId="1123" xr:uid="{00000000-0005-0000-0000-000056040000}"/>
    <cellStyle name="=C:\WINNT35\SYSTEM32\COMMAND.COM 81" xfId="1124" xr:uid="{00000000-0005-0000-0000-000057040000}"/>
    <cellStyle name="=C:\WINNT35\SYSTEM32\COMMAND.COM 82" xfId="1125" xr:uid="{00000000-0005-0000-0000-000058040000}"/>
    <cellStyle name="=C:\WINNT35\SYSTEM32\COMMAND.COM 83" xfId="1126" xr:uid="{00000000-0005-0000-0000-000059040000}"/>
    <cellStyle name="=C:\WINNT35\SYSTEM32\COMMAND.COM 84" xfId="1127" xr:uid="{00000000-0005-0000-0000-00005A040000}"/>
    <cellStyle name="=C:\WINNT35\SYSTEM32\COMMAND.COM 85" xfId="1128" xr:uid="{00000000-0005-0000-0000-00005B040000}"/>
    <cellStyle name="=C:\WINNT35\SYSTEM32\COMMAND.COM 86" xfId="1129" xr:uid="{00000000-0005-0000-0000-00005C040000}"/>
    <cellStyle name="=C:\WINNT35\SYSTEM32\COMMAND.COM 9" xfId="1130" xr:uid="{00000000-0005-0000-0000-00005D040000}"/>
    <cellStyle name="‡???‹?‚??1" xfId="1131" xr:uid="{00000000-0005-0000-0000-00005E040000}"/>
    <cellStyle name="‡???‹?‚??2" xfId="1132" xr:uid="{00000000-0005-0000-0000-00005F040000}"/>
    <cellStyle name="‡€ƒŽ‹Ž‚ŽŠ1" xfId="1133" xr:uid="{00000000-0005-0000-0000-000060040000}"/>
    <cellStyle name="‡€ƒŽ‹Ž‚ŽŠ2" xfId="1134" xr:uid="{00000000-0005-0000-0000-000061040000}"/>
    <cellStyle name="‡ђѓћ‹ћ‚ћљ1" xfId="1135" xr:uid="{00000000-0005-0000-0000-000062040000}"/>
    <cellStyle name="‡ђѓћ‹ћ‚ћљ2" xfId="1136" xr:uid="{00000000-0005-0000-0000-000063040000}"/>
    <cellStyle name="•WЏЂ_‘O’сЏрЊЏ" xfId="1137" xr:uid="{00000000-0005-0000-0000-000064040000}"/>
    <cellStyle name="’ћѓћ‚›‰" xfId="1138" xr:uid="{00000000-0005-0000-0000-000065040000}"/>
    <cellStyle name="" xfId="1139" xr:uid="{00000000-0005-0000-0000-000066040000}"/>
    <cellStyle name="" xfId="1140" xr:uid="{00000000-0005-0000-0000-000067040000}"/>
    <cellStyle name="" xfId="1141" xr:uid="{00000000-0005-0000-0000-000068040000}"/>
    <cellStyle name="_Azerigaz PPA_20091126_AZ_SL" xfId="1142" xr:uid="{00000000-0005-0000-0000-000069040000}"/>
    <cellStyle name="_Azerigaz PPA_20091126_AZ_SL" xfId="1143" xr:uid="{00000000-0005-0000-0000-00006A040000}"/>
    <cellStyle name="_Tables for presentation TGK" xfId="1144" xr:uid="{00000000-0005-0000-0000-00006B040000}"/>
    <cellStyle name="_Tables for presentation TGK" xfId="1145" xr:uid="{00000000-0005-0000-0000-00006C040000}"/>
    <cellStyle name="_Tables&amp;Graphs for Report_14.12.2009_SU" xfId="1146" xr:uid="{00000000-0005-0000-0000-00006D040000}"/>
    <cellStyle name="_Tables&amp;Graphs for Report_14.12.2009_SU" xfId="1147" xr:uid="{00000000-0005-0000-0000-00006E040000}"/>
    <cellStyle name="_ПримерVika" xfId="1148" xr:uid="{00000000-0005-0000-0000-00006F040000}"/>
    <cellStyle name="_ПримерVika" xfId="1149" xr:uid="{00000000-0005-0000-0000-000070040000}"/>
    <cellStyle name="_ПримерVika_Azerigaz PPA_20091126_AZ_SL" xfId="1150" xr:uid="{00000000-0005-0000-0000-000071040000}"/>
    <cellStyle name="_ПримерVika_Azerigaz PPA_20091126_AZ_SL" xfId="1151" xr:uid="{00000000-0005-0000-0000-000072040000}"/>
    <cellStyle name="_ПримерVika_Tables&amp;Graphs for Report_14.12.2009_SU" xfId="1152" xr:uid="{00000000-0005-0000-0000-000073040000}"/>
    <cellStyle name="_ПримерVika_Tables&amp;Graphs for Report_14.12.2009_SU" xfId="1153" xr:uid="{00000000-0005-0000-0000-000074040000}"/>
    <cellStyle name="" xfId="1154" xr:uid="{00000000-0005-0000-0000-000075040000}"/>
    <cellStyle name="" xfId="1155" xr:uid="{00000000-0005-0000-0000-000076040000}"/>
    <cellStyle name="_Azerigaz PPA_20091126_AZ_SL" xfId="1156" xr:uid="{00000000-0005-0000-0000-000077040000}"/>
    <cellStyle name="_Azerigaz PPA_20091126_AZ_SL" xfId="1157" xr:uid="{00000000-0005-0000-0000-000078040000}"/>
    <cellStyle name="_Tables for presentation TGK" xfId="1158" xr:uid="{00000000-0005-0000-0000-000079040000}"/>
    <cellStyle name="_Tables for presentation TGK" xfId="1159" xr:uid="{00000000-0005-0000-0000-00007A040000}"/>
    <cellStyle name="_Tables&amp;Graphs for Report_14.12.2009_SU" xfId="1160" xr:uid="{00000000-0005-0000-0000-00007B040000}"/>
    <cellStyle name="_Tables&amp;Graphs for Report_14.12.2009_SU" xfId="1161" xr:uid="{00000000-0005-0000-0000-00007C040000}"/>
    <cellStyle name="_ПримерVika" xfId="1162" xr:uid="{00000000-0005-0000-0000-00007D040000}"/>
    <cellStyle name="_ПримерVika" xfId="1163" xr:uid="{00000000-0005-0000-0000-00007E040000}"/>
    <cellStyle name="_ПримерVika_Azerigaz PPA_20091126_AZ_SL" xfId="1164" xr:uid="{00000000-0005-0000-0000-00007F040000}"/>
    <cellStyle name="_ПримерVika_Azerigaz PPA_20091126_AZ_SL" xfId="1165" xr:uid="{00000000-0005-0000-0000-000080040000}"/>
    <cellStyle name="_ПримерVika_Tables&amp;Graphs for Report_14.12.2009_SU" xfId="1166" xr:uid="{00000000-0005-0000-0000-000081040000}"/>
    <cellStyle name="_ПримерVika_Tables&amp;Graphs for Report_14.12.2009_SU" xfId="1167" xr:uid="{00000000-0005-0000-0000-000082040000}"/>
    <cellStyle name="" xfId="1168" xr:uid="{00000000-0005-0000-0000-000083040000}"/>
    <cellStyle name="1" xfId="1169" xr:uid="{00000000-0005-0000-0000-000084040000}"/>
    <cellStyle name="2" xfId="1170" xr:uid="{00000000-0005-0000-0000-000085040000}"/>
    <cellStyle name="0" xfId="1171" xr:uid="{00000000-0005-0000-0000-000086040000}"/>
    <cellStyle name="0,0" xfId="1172" xr:uid="{00000000-0005-0000-0000-000087040000}"/>
    <cellStyle name="0,00" xfId="1173" xr:uid="{00000000-0005-0000-0000-000088040000}"/>
    <cellStyle name="0,00;0;" xfId="1174" xr:uid="{00000000-0005-0000-0000-000089040000}"/>
    <cellStyle name="0.0" xfId="1175" xr:uid="{00000000-0005-0000-0000-00008A040000}"/>
    <cellStyle name="0_BP2" xfId="1176" xr:uid="{00000000-0005-0000-0000-00008B040000}"/>
    <cellStyle name="0_BP2.XLS" xfId="1177" xr:uid="{00000000-0005-0000-0000-00008C040000}"/>
    <cellStyle name="0_BP3" xfId="1178" xr:uid="{00000000-0005-0000-0000-00008D040000}"/>
    <cellStyle name="0_BP3.XLS" xfId="1179" xr:uid="{00000000-0005-0000-0000-00008E040000}"/>
    <cellStyle name="0_BP4.XLS" xfId="1180" xr:uid="{00000000-0005-0000-0000-00008F040000}"/>
    <cellStyle name="01_Validation" xfId="1181" xr:uid="{00000000-0005-0000-0000-000090040000}"/>
    <cellStyle name="02_Amount_from_OSV" xfId="1182" xr:uid="{00000000-0005-0000-0000-000091040000}"/>
    <cellStyle name="1" xfId="1183" xr:uid="{00000000-0005-0000-0000-000092040000}"/>
    <cellStyle name="1decimal" xfId="1184" xr:uid="{00000000-0005-0000-0000-000093040000}"/>
    <cellStyle name="1Normal" xfId="1185" xr:uid="{00000000-0005-0000-0000-000094040000}"/>
    <cellStyle name="20% - Accent1 2" xfId="1186" xr:uid="{00000000-0005-0000-0000-000095040000}"/>
    <cellStyle name="20% - Accent1 2 2" xfId="1187" xr:uid="{00000000-0005-0000-0000-000096040000}"/>
    <cellStyle name="20% - Accent1 3" xfId="1188" xr:uid="{00000000-0005-0000-0000-000097040000}"/>
    <cellStyle name="20% - Accent2 2" xfId="1189" xr:uid="{00000000-0005-0000-0000-000098040000}"/>
    <cellStyle name="20% - Accent2 2 2" xfId="1190" xr:uid="{00000000-0005-0000-0000-000099040000}"/>
    <cellStyle name="20% - Accent2 3" xfId="1191" xr:uid="{00000000-0005-0000-0000-00009A040000}"/>
    <cellStyle name="20% - Accent3 2" xfId="1192" xr:uid="{00000000-0005-0000-0000-00009B040000}"/>
    <cellStyle name="20% - Accent3 2 2" xfId="1193" xr:uid="{00000000-0005-0000-0000-00009C040000}"/>
    <cellStyle name="20% - Accent3 3" xfId="1194" xr:uid="{00000000-0005-0000-0000-00009D040000}"/>
    <cellStyle name="20% - Accent4 2" xfId="1195" xr:uid="{00000000-0005-0000-0000-00009E040000}"/>
    <cellStyle name="20% - Accent4 2 2" xfId="1196" xr:uid="{00000000-0005-0000-0000-00009F040000}"/>
    <cellStyle name="20% - Accent4 3" xfId="1197" xr:uid="{00000000-0005-0000-0000-0000A0040000}"/>
    <cellStyle name="20% - Accent5 2" xfId="1198" xr:uid="{00000000-0005-0000-0000-0000A1040000}"/>
    <cellStyle name="20% - Accent5 2 2" xfId="1199" xr:uid="{00000000-0005-0000-0000-0000A2040000}"/>
    <cellStyle name="20% - Accent5 3" xfId="1200" xr:uid="{00000000-0005-0000-0000-0000A3040000}"/>
    <cellStyle name="20% - Accent6 2" xfId="1201" xr:uid="{00000000-0005-0000-0000-0000A4040000}"/>
    <cellStyle name="20% - Accent6 2 2" xfId="1202" xr:uid="{00000000-0005-0000-0000-0000A5040000}"/>
    <cellStyle name="20% - Accent6 3" xfId="1203" xr:uid="{00000000-0005-0000-0000-0000A6040000}"/>
    <cellStyle name="20% - Акцент1 10" xfId="1204" xr:uid="{00000000-0005-0000-0000-0000A7040000}"/>
    <cellStyle name="20% - Акцент1 11" xfId="1205" xr:uid="{00000000-0005-0000-0000-0000A8040000}"/>
    <cellStyle name="20% - Акцент1 12" xfId="1206" xr:uid="{00000000-0005-0000-0000-0000A9040000}"/>
    <cellStyle name="20% - Акцент1 13" xfId="1207" xr:uid="{00000000-0005-0000-0000-0000AA040000}"/>
    <cellStyle name="20% - Акцент1 14" xfId="1208" xr:uid="{00000000-0005-0000-0000-0000AB040000}"/>
    <cellStyle name="20% - Акцент1 15" xfId="1209" xr:uid="{00000000-0005-0000-0000-0000AC040000}"/>
    <cellStyle name="20% - Акцент1 15 2" xfId="1210" xr:uid="{00000000-0005-0000-0000-0000AD040000}"/>
    <cellStyle name="20% - Акцент1 16" xfId="1211" xr:uid="{00000000-0005-0000-0000-0000AE040000}"/>
    <cellStyle name="20% - Акцент1 16 2" xfId="1212" xr:uid="{00000000-0005-0000-0000-0000AF040000}"/>
    <cellStyle name="20% - Акцент1 17" xfId="1213" xr:uid="{00000000-0005-0000-0000-0000B0040000}"/>
    <cellStyle name="20% - Акцент1 17 2" xfId="1214" xr:uid="{00000000-0005-0000-0000-0000B1040000}"/>
    <cellStyle name="20% - Акцент1 18" xfId="1215" xr:uid="{00000000-0005-0000-0000-0000B2040000}"/>
    <cellStyle name="20% - Акцент1 18 2" xfId="1216" xr:uid="{00000000-0005-0000-0000-0000B3040000}"/>
    <cellStyle name="20% - Акцент1 19" xfId="1217" xr:uid="{00000000-0005-0000-0000-0000B4040000}"/>
    <cellStyle name="20% - Акцент1 2" xfId="1218" xr:uid="{00000000-0005-0000-0000-0000B5040000}"/>
    <cellStyle name="20% - Акцент1 2 10" xfId="1219" xr:uid="{00000000-0005-0000-0000-0000B6040000}"/>
    <cellStyle name="20% - Акцент1 2 11" xfId="1220" xr:uid="{00000000-0005-0000-0000-0000B7040000}"/>
    <cellStyle name="20% - Акцент1 2 12" xfId="1221" xr:uid="{00000000-0005-0000-0000-0000B8040000}"/>
    <cellStyle name="20% - Акцент1 2 13" xfId="1222" xr:uid="{00000000-0005-0000-0000-0000B9040000}"/>
    <cellStyle name="20% - Акцент1 2 14" xfId="1223" xr:uid="{00000000-0005-0000-0000-0000BA040000}"/>
    <cellStyle name="20% - Акцент1 2 15" xfId="1224" xr:uid="{00000000-0005-0000-0000-0000BB040000}"/>
    <cellStyle name="20% - Акцент1 2 16" xfId="1225" xr:uid="{00000000-0005-0000-0000-0000BC040000}"/>
    <cellStyle name="20% - Акцент1 2 17" xfId="1226" xr:uid="{00000000-0005-0000-0000-0000BD040000}"/>
    <cellStyle name="20% - Акцент1 2 18" xfId="1227" xr:uid="{00000000-0005-0000-0000-0000BE040000}"/>
    <cellStyle name="20% - Акцент1 2 19" xfId="1228" xr:uid="{00000000-0005-0000-0000-0000BF040000}"/>
    <cellStyle name="20% - Акцент1 2 2" xfId="1229" xr:uid="{00000000-0005-0000-0000-0000C0040000}"/>
    <cellStyle name="20% - Акцент1 2 20" xfId="1230" xr:uid="{00000000-0005-0000-0000-0000C1040000}"/>
    <cellStyle name="20% - Акцент1 2 21" xfId="1231" xr:uid="{00000000-0005-0000-0000-0000C2040000}"/>
    <cellStyle name="20% - Акцент1 2 22" xfId="1232" xr:uid="{00000000-0005-0000-0000-0000C3040000}"/>
    <cellStyle name="20% - Акцент1 2 23" xfId="1233" xr:uid="{00000000-0005-0000-0000-0000C4040000}"/>
    <cellStyle name="20% - Акцент1 2 24" xfId="1234" xr:uid="{00000000-0005-0000-0000-0000C5040000}"/>
    <cellStyle name="20% - Акцент1 2 25" xfId="1235" xr:uid="{00000000-0005-0000-0000-0000C6040000}"/>
    <cellStyle name="20% - Акцент1 2 26" xfId="1236" xr:uid="{00000000-0005-0000-0000-0000C7040000}"/>
    <cellStyle name="20% - Акцент1 2 27" xfId="1237" xr:uid="{00000000-0005-0000-0000-0000C8040000}"/>
    <cellStyle name="20% - Акцент1 2 28" xfId="1238" xr:uid="{00000000-0005-0000-0000-0000C9040000}"/>
    <cellStyle name="20% - Акцент1 2 29" xfId="1239" xr:uid="{00000000-0005-0000-0000-0000CA040000}"/>
    <cellStyle name="20% - Акцент1 2 3" xfId="1240" xr:uid="{00000000-0005-0000-0000-0000CB040000}"/>
    <cellStyle name="20% - Акцент1 2 30" xfId="1241" xr:uid="{00000000-0005-0000-0000-0000CC040000}"/>
    <cellStyle name="20% - Акцент1 2 31" xfId="1242" xr:uid="{00000000-0005-0000-0000-0000CD040000}"/>
    <cellStyle name="20% - Акцент1 2 32" xfId="1243" xr:uid="{00000000-0005-0000-0000-0000CE040000}"/>
    <cellStyle name="20% - Акцент1 2 33" xfId="1244" xr:uid="{00000000-0005-0000-0000-0000CF040000}"/>
    <cellStyle name="20% - Акцент1 2 34" xfId="1245" xr:uid="{00000000-0005-0000-0000-0000D0040000}"/>
    <cellStyle name="20% - Акцент1 2 35" xfId="1246" xr:uid="{00000000-0005-0000-0000-0000D1040000}"/>
    <cellStyle name="20% - Акцент1 2 36" xfId="1247" xr:uid="{00000000-0005-0000-0000-0000D2040000}"/>
    <cellStyle name="20% - Акцент1 2 4" xfId="1248" xr:uid="{00000000-0005-0000-0000-0000D3040000}"/>
    <cellStyle name="20% - Акцент1 2 5" xfId="1249" xr:uid="{00000000-0005-0000-0000-0000D4040000}"/>
    <cellStyle name="20% - Акцент1 2 6" xfId="1250" xr:uid="{00000000-0005-0000-0000-0000D5040000}"/>
    <cellStyle name="20% - Акцент1 2 7" xfId="1251" xr:uid="{00000000-0005-0000-0000-0000D6040000}"/>
    <cellStyle name="20% - Акцент1 2 8" xfId="1252" xr:uid="{00000000-0005-0000-0000-0000D7040000}"/>
    <cellStyle name="20% - Акцент1 2 9" xfId="1253" xr:uid="{00000000-0005-0000-0000-0000D8040000}"/>
    <cellStyle name="20% - Акцент1 20" xfId="1254" xr:uid="{00000000-0005-0000-0000-0000D9040000}"/>
    <cellStyle name="20% - Акцент1 20 2" xfId="1255" xr:uid="{00000000-0005-0000-0000-0000DA040000}"/>
    <cellStyle name="20% - Акцент1 20 3" xfId="1256" xr:uid="{00000000-0005-0000-0000-0000DB040000}"/>
    <cellStyle name="20% - Акцент1 20 4" xfId="1257" xr:uid="{00000000-0005-0000-0000-0000DC040000}"/>
    <cellStyle name="20% - Акцент1 21" xfId="1258" xr:uid="{00000000-0005-0000-0000-0000DD040000}"/>
    <cellStyle name="20% - Акцент1 21 2" xfId="1259" xr:uid="{00000000-0005-0000-0000-0000DE040000}"/>
    <cellStyle name="20% - Акцент1 21 3" xfId="1260" xr:uid="{00000000-0005-0000-0000-0000DF040000}"/>
    <cellStyle name="20% - Акцент1 21 4" xfId="1261" xr:uid="{00000000-0005-0000-0000-0000E0040000}"/>
    <cellStyle name="20% - Акцент1 22" xfId="1262" xr:uid="{00000000-0005-0000-0000-0000E1040000}"/>
    <cellStyle name="20% - Акцент1 22 2" xfId="1263" xr:uid="{00000000-0005-0000-0000-0000E2040000}"/>
    <cellStyle name="20% - Акцент1 22 3" xfId="1264" xr:uid="{00000000-0005-0000-0000-0000E3040000}"/>
    <cellStyle name="20% - Акцент1 22 4" xfId="1265" xr:uid="{00000000-0005-0000-0000-0000E4040000}"/>
    <cellStyle name="20% - Акцент1 23" xfId="1266" xr:uid="{00000000-0005-0000-0000-0000E5040000}"/>
    <cellStyle name="20% - Акцент1 23 10" xfId="1267" xr:uid="{00000000-0005-0000-0000-0000E6040000}"/>
    <cellStyle name="20% - Акцент1 23 11" xfId="1268" xr:uid="{00000000-0005-0000-0000-0000E7040000}"/>
    <cellStyle name="20% - Акцент1 23 12" xfId="1269" xr:uid="{00000000-0005-0000-0000-0000E8040000}"/>
    <cellStyle name="20% - Акцент1 23 13" xfId="1270" xr:uid="{00000000-0005-0000-0000-0000E9040000}"/>
    <cellStyle name="20% - Акцент1 23 14" xfId="1271" xr:uid="{00000000-0005-0000-0000-0000EA040000}"/>
    <cellStyle name="20% - Акцент1 23 15" xfId="1272" xr:uid="{00000000-0005-0000-0000-0000EB040000}"/>
    <cellStyle name="20% - Акцент1 23 16" xfId="1273" xr:uid="{00000000-0005-0000-0000-0000EC040000}"/>
    <cellStyle name="20% - Акцент1 23 17" xfId="1274" xr:uid="{00000000-0005-0000-0000-0000ED040000}"/>
    <cellStyle name="20% - Акцент1 23 18" xfId="1275" xr:uid="{00000000-0005-0000-0000-0000EE040000}"/>
    <cellStyle name="20% - Акцент1 23 19" xfId="1276" xr:uid="{00000000-0005-0000-0000-0000EF040000}"/>
    <cellStyle name="20% - Акцент1 23 2" xfId="1277" xr:uid="{00000000-0005-0000-0000-0000F0040000}"/>
    <cellStyle name="20% - Акцент1 23 20" xfId="1278" xr:uid="{00000000-0005-0000-0000-0000F1040000}"/>
    <cellStyle name="20% - Акцент1 23 21" xfId="1279" xr:uid="{00000000-0005-0000-0000-0000F2040000}"/>
    <cellStyle name="20% - Акцент1 23 22" xfId="1280" xr:uid="{00000000-0005-0000-0000-0000F3040000}"/>
    <cellStyle name="20% - Акцент1 23 23" xfId="1281" xr:uid="{00000000-0005-0000-0000-0000F4040000}"/>
    <cellStyle name="20% - Акцент1 23 24" xfId="1282" xr:uid="{00000000-0005-0000-0000-0000F5040000}"/>
    <cellStyle name="20% - Акцент1 23 25" xfId="1283" xr:uid="{00000000-0005-0000-0000-0000F6040000}"/>
    <cellStyle name="20% - Акцент1 23 26" xfId="1284" xr:uid="{00000000-0005-0000-0000-0000F7040000}"/>
    <cellStyle name="20% - Акцент1 23 27" xfId="1285" xr:uid="{00000000-0005-0000-0000-0000F8040000}"/>
    <cellStyle name="20% - Акцент1 23 28" xfId="1286" xr:uid="{00000000-0005-0000-0000-0000F9040000}"/>
    <cellStyle name="20% - Акцент1 23 29" xfId="1287" xr:uid="{00000000-0005-0000-0000-0000FA040000}"/>
    <cellStyle name="20% - Акцент1 23 3" xfId="1288" xr:uid="{00000000-0005-0000-0000-0000FB040000}"/>
    <cellStyle name="20% - Акцент1 23 30" xfId="1289" xr:uid="{00000000-0005-0000-0000-0000FC040000}"/>
    <cellStyle name="20% - Акцент1 23 31" xfId="1290" xr:uid="{00000000-0005-0000-0000-0000FD040000}"/>
    <cellStyle name="20% - Акцент1 23 32" xfId="1291" xr:uid="{00000000-0005-0000-0000-0000FE040000}"/>
    <cellStyle name="20% - Акцент1 23 33" xfId="1292" xr:uid="{00000000-0005-0000-0000-0000FF040000}"/>
    <cellStyle name="20% - Акцент1 23 34" xfId="1293" xr:uid="{00000000-0005-0000-0000-000000050000}"/>
    <cellStyle name="20% - Акцент1 23 35" xfId="1294" xr:uid="{00000000-0005-0000-0000-000001050000}"/>
    <cellStyle name="20% - Акцент1 23 36" xfId="1295" xr:uid="{00000000-0005-0000-0000-000002050000}"/>
    <cellStyle name="20% - Акцент1 23 37" xfId="1296" xr:uid="{00000000-0005-0000-0000-000003050000}"/>
    <cellStyle name="20% - Акцент1 23 38" xfId="1297" xr:uid="{00000000-0005-0000-0000-000004050000}"/>
    <cellStyle name="20% - Акцент1 23 39" xfId="1298" xr:uid="{00000000-0005-0000-0000-000005050000}"/>
    <cellStyle name="20% - Акцент1 23 4" xfId="1299" xr:uid="{00000000-0005-0000-0000-000006050000}"/>
    <cellStyle name="20% - Акцент1 23 40" xfId="1300" xr:uid="{00000000-0005-0000-0000-000007050000}"/>
    <cellStyle name="20% - Акцент1 23 41" xfId="1301" xr:uid="{00000000-0005-0000-0000-000008050000}"/>
    <cellStyle name="20% - Акцент1 23 42" xfId="1302" xr:uid="{00000000-0005-0000-0000-000009050000}"/>
    <cellStyle name="20% - Акцент1 23 43" xfId="1303" xr:uid="{00000000-0005-0000-0000-00000A050000}"/>
    <cellStyle name="20% - Акцент1 23 44" xfId="1304" xr:uid="{00000000-0005-0000-0000-00000B050000}"/>
    <cellStyle name="20% - Акцент1 23 45" xfId="1305" xr:uid="{00000000-0005-0000-0000-00000C050000}"/>
    <cellStyle name="20% - Акцент1 23 46" xfId="1306" xr:uid="{00000000-0005-0000-0000-00000D050000}"/>
    <cellStyle name="20% - Акцент1 23 47" xfId="1307" xr:uid="{00000000-0005-0000-0000-00000E050000}"/>
    <cellStyle name="20% - Акцент1 23 48" xfId="1308" xr:uid="{00000000-0005-0000-0000-00000F050000}"/>
    <cellStyle name="20% - Акцент1 23 49" xfId="1309" xr:uid="{00000000-0005-0000-0000-000010050000}"/>
    <cellStyle name="20% - Акцент1 23 5" xfId="1310" xr:uid="{00000000-0005-0000-0000-000011050000}"/>
    <cellStyle name="20% - Акцент1 23 50" xfId="1311" xr:uid="{00000000-0005-0000-0000-000012050000}"/>
    <cellStyle name="20% - Акцент1 23 51" xfId="1312" xr:uid="{00000000-0005-0000-0000-000013050000}"/>
    <cellStyle name="20% - Акцент1 23 52" xfId="1313" xr:uid="{00000000-0005-0000-0000-000014050000}"/>
    <cellStyle name="20% - Акцент1 23 53" xfId="1314" xr:uid="{00000000-0005-0000-0000-000015050000}"/>
    <cellStyle name="20% - Акцент1 23 54" xfId="1315" xr:uid="{00000000-0005-0000-0000-000016050000}"/>
    <cellStyle name="20% - Акцент1 23 55" xfId="1316" xr:uid="{00000000-0005-0000-0000-000017050000}"/>
    <cellStyle name="20% - Акцент1 23 56" xfId="1317" xr:uid="{00000000-0005-0000-0000-000018050000}"/>
    <cellStyle name="20% - Акцент1 23 57" xfId="1318" xr:uid="{00000000-0005-0000-0000-000019050000}"/>
    <cellStyle name="20% - Акцент1 23 58" xfId="1319" xr:uid="{00000000-0005-0000-0000-00001A050000}"/>
    <cellStyle name="20% - Акцент1 23 59" xfId="1320" xr:uid="{00000000-0005-0000-0000-00001B050000}"/>
    <cellStyle name="20% - Акцент1 23 6" xfId="1321" xr:uid="{00000000-0005-0000-0000-00001C050000}"/>
    <cellStyle name="20% - Акцент1 23 7" xfId="1322" xr:uid="{00000000-0005-0000-0000-00001D050000}"/>
    <cellStyle name="20% - Акцент1 23 8" xfId="1323" xr:uid="{00000000-0005-0000-0000-00001E050000}"/>
    <cellStyle name="20% - Акцент1 23 9" xfId="1324" xr:uid="{00000000-0005-0000-0000-00001F050000}"/>
    <cellStyle name="20% - Акцент1 24" xfId="1325" xr:uid="{00000000-0005-0000-0000-000020050000}"/>
    <cellStyle name="20% - Акцент1 25" xfId="1326" xr:uid="{00000000-0005-0000-0000-000021050000}"/>
    <cellStyle name="20% - Акцент1 26" xfId="1327" xr:uid="{00000000-0005-0000-0000-000022050000}"/>
    <cellStyle name="20% - Акцент1 27" xfId="1328" xr:uid="{00000000-0005-0000-0000-000023050000}"/>
    <cellStyle name="20% - Акцент1 28" xfId="1329" xr:uid="{00000000-0005-0000-0000-000024050000}"/>
    <cellStyle name="20% - Акцент1 29" xfId="1330" xr:uid="{00000000-0005-0000-0000-000025050000}"/>
    <cellStyle name="20% - Акцент1 3" xfId="1331" xr:uid="{00000000-0005-0000-0000-000026050000}"/>
    <cellStyle name="20% - Акцент1 4" xfId="1332" xr:uid="{00000000-0005-0000-0000-000027050000}"/>
    <cellStyle name="20% - Акцент1 5" xfId="1333" xr:uid="{00000000-0005-0000-0000-000028050000}"/>
    <cellStyle name="20% - Акцент1 6" xfId="1334" xr:uid="{00000000-0005-0000-0000-000029050000}"/>
    <cellStyle name="20% - Акцент1 7" xfId="1335" xr:uid="{00000000-0005-0000-0000-00002A050000}"/>
    <cellStyle name="20% - Акцент1 8" xfId="1336" xr:uid="{00000000-0005-0000-0000-00002B050000}"/>
    <cellStyle name="20% - Акцент1 9" xfId="1337" xr:uid="{00000000-0005-0000-0000-00002C050000}"/>
    <cellStyle name="20% - Акцент2 10" xfId="1338" xr:uid="{00000000-0005-0000-0000-00002D050000}"/>
    <cellStyle name="20% - Акцент2 11" xfId="1339" xr:uid="{00000000-0005-0000-0000-00002E050000}"/>
    <cellStyle name="20% - Акцент2 12" xfId="1340" xr:uid="{00000000-0005-0000-0000-00002F050000}"/>
    <cellStyle name="20% - Акцент2 13" xfId="1341" xr:uid="{00000000-0005-0000-0000-000030050000}"/>
    <cellStyle name="20% - Акцент2 14" xfId="1342" xr:uid="{00000000-0005-0000-0000-000031050000}"/>
    <cellStyle name="20% - Акцент2 15" xfId="1343" xr:uid="{00000000-0005-0000-0000-000032050000}"/>
    <cellStyle name="20% - Акцент2 15 2" xfId="1344" xr:uid="{00000000-0005-0000-0000-000033050000}"/>
    <cellStyle name="20% - Акцент2 16" xfId="1345" xr:uid="{00000000-0005-0000-0000-000034050000}"/>
    <cellStyle name="20% - Акцент2 16 2" xfId="1346" xr:uid="{00000000-0005-0000-0000-000035050000}"/>
    <cellStyle name="20% - Акцент2 17" xfId="1347" xr:uid="{00000000-0005-0000-0000-000036050000}"/>
    <cellStyle name="20% - Акцент2 17 2" xfId="1348" xr:uid="{00000000-0005-0000-0000-000037050000}"/>
    <cellStyle name="20% - Акцент2 18" xfId="1349" xr:uid="{00000000-0005-0000-0000-000038050000}"/>
    <cellStyle name="20% - Акцент2 18 2" xfId="1350" xr:uid="{00000000-0005-0000-0000-000039050000}"/>
    <cellStyle name="20% - Акцент2 19" xfId="1351" xr:uid="{00000000-0005-0000-0000-00003A050000}"/>
    <cellStyle name="20% - Акцент2 2" xfId="1352" xr:uid="{00000000-0005-0000-0000-00003B050000}"/>
    <cellStyle name="20% - Акцент2 2 10" xfId="1353" xr:uid="{00000000-0005-0000-0000-00003C050000}"/>
    <cellStyle name="20% - Акцент2 2 11" xfId="1354" xr:uid="{00000000-0005-0000-0000-00003D050000}"/>
    <cellStyle name="20% - Акцент2 2 12" xfId="1355" xr:uid="{00000000-0005-0000-0000-00003E050000}"/>
    <cellStyle name="20% - Акцент2 2 13" xfId="1356" xr:uid="{00000000-0005-0000-0000-00003F050000}"/>
    <cellStyle name="20% - Акцент2 2 14" xfId="1357" xr:uid="{00000000-0005-0000-0000-000040050000}"/>
    <cellStyle name="20% - Акцент2 2 15" xfId="1358" xr:uid="{00000000-0005-0000-0000-000041050000}"/>
    <cellStyle name="20% - Акцент2 2 16" xfId="1359" xr:uid="{00000000-0005-0000-0000-000042050000}"/>
    <cellStyle name="20% - Акцент2 2 17" xfId="1360" xr:uid="{00000000-0005-0000-0000-000043050000}"/>
    <cellStyle name="20% - Акцент2 2 18" xfId="1361" xr:uid="{00000000-0005-0000-0000-000044050000}"/>
    <cellStyle name="20% - Акцент2 2 19" xfId="1362" xr:uid="{00000000-0005-0000-0000-000045050000}"/>
    <cellStyle name="20% - Акцент2 2 2" xfId="1363" xr:uid="{00000000-0005-0000-0000-000046050000}"/>
    <cellStyle name="20% - Акцент2 2 20" xfId="1364" xr:uid="{00000000-0005-0000-0000-000047050000}"/>
    <cellStyle name="20% - Акцент2 2 21" xfId="1365" xr:uid="{00000000-0005-0000-0000-000048050000}"/>
    <cellStyle name="20% - Акцент2 2 22" xfId="1366" xr:uid="{00000000-0005-0000-0000-000049050000}"/>
    <cellStyle name="20% - Акцент2 2 23" xfId="1367" xr:uid="{00000000-0005-0000-0000-00004A050000}"/>
    <cellStyle name="20% - Акцент2 2 24" xfId="1368" xr:uid="{00000000-0005-0000-0000-00004B050000}"/>
    <cellStyle name="20% - Акцент2 2 25" xfId="1369" xr:uid="{00000000-0005-0000-0000-00004C050000}"/>
    <cellStyle name="20% - Акцент2 2 26" xfId="1370" xr:uid="{00000000-0005-0000-0000-00004D050000}"/>
    <cellStyle name="20% - Акцент2 2 27" xfId="1371" xr:uid="{00000000-0005-0000-0000-00004E050000}"/>
    <cellStyle name="20% - Акцент2 2 28" xfId="1372" xr:uid="{00000000-0005-0000-0000-00004F050000}"/>
    <cellStyle name="20% - Акцент2 2 29" xfId="1373" xr:uid="{00000000-0005-0000-0000-000050050000}"/>
    <cellStyle name="20% - Акцент2 2 3" xfId="1374" xr:uid="{00000000-0005-0000-0000-000051050000}"/>
    <cellStyle name="20% - Акцент2 2 30" xfId="1375" xr:uid="{00000000-0005-0000-0000-000052050000}"/>
    <cellStyle name="20% - Акцент2 2 31" xfId="1376" xr:uid="{00000000-0005-0000-0000-000053050000}"/>
    <cellStyle name="20% - Акцент2 2 32" xfId="1377" xr:uid="{00000000-0005-0000-0000-000054050000}"/>
    <cellStyle name="20% - Акцент2 2 33" xfId="1378" xr:uid="{00000000-0005-0000-0000-000055050000}"/>
    <cellStyle name="20% - Акцент2 2 34" xfId="1379" xr:uid="{00000000-0005-0000-0000-000056050000}"/>
    <cellStyle name="20% - Акцент2 2 35" xfId="1380" xr:uid="{00000000-0005-0000-0000-000057050000}"/>
    <cellStyle name="20% - Акцент2 2 36" xfId="1381" xr:uid="{00000000-0005-0000-0000-000058050000}"/>
    <cellStyle name="20% - Акцент2 2 4" xfId="1382" xr:uid="{00000000-0005-0000-0000-000059050000}"/>
    <cellStyle name="20% - Акцент2 2 5" xfId="1383" xr:uid="{00000000-0005-0000-0000-00005A050000}"/>
    <cellStyle name="20% - Акцент2 2 6" xfId="1384" xr:uid="{00000000-0005-0000-0000-00005B050000}"/>
    <cellStyle name="20% - Акцент2 2 7" xfId="1385" xr:uid="{00000000-0005-0000-0000-00005C050000}"/>
    <cellStyle name="20% - Акцент2 2 8" xfId="1386" xr:uid="{00000000-0005-0000-0000-00005D050000}"/>
    <cellStyle name="20% - Акцент2 2 9" xfId="1387" xr:uid="{00000000-0005-0000-0000-00005E050000}"/>
    <cellStyle name="20% - Акцент2 20" xfId="1388" xr:uid="{00000000-0005-0000-0000-00005F050000}"/>
    <cellStyle name="20% - Акцент2 20 2" xfId="1389" xr:uid="{00000000-0005-0000-0000-000060050000}"/>
    <cellStyle name="20% - Акцент2 20 3" xfId="1390" xr:uid="{00000000-0005-0000-0000-000061050000}"/>
    <cellStyle name="20% - Акцент2 20 4" xfId="1391" xr:uid="{00000000-0005-0000-0000-000062050000}"/>
    <cellStyle name="20% - Акцент2 21" xfId="1392" xr:uid="{00000000-0005-0000-0000-000063050000}"/>
    <cellStyle name="20% - Акцент2 21 2" xfId="1393" xr:uid="{00000000-0005-0000-0000-000064050000}"/>
    <cellStyle name="20% - Акцент2 21 3" xfId="1394" xr:uid="{00000000-0005-0000-0000-000065050000}"/>
    <cellStyle name="20% - Акцент2 21 4" xfId="1395" xr:uid="{00000000-0005-0000-0000-000066050000}"/>
    <cellStyle name="20% - Акцент2 22" xfId="1396" xr:uid="{00000000-0005-0000-0000-000067050000}"/>
    <cellStyle name="20% - Акцент2 22 2" xfId="1397" xr:uid="{00000000-0005-0000-0000-000068050000}"/>
    <cellStyle name="20% - Акцент2 22 3" xfId="1398" xr:uid="{00000000-0005-0000-0000-000069050000}"/>
    <cellStyle name="20% - Акцент2 22 4" xfId="1399" xr:uid="{00000000-0005-0000-0000-00006A050000}"/>
    <cellStyle name="20% - Акцент2 23" xfId="1400" xr:uid="{00000000-0005-0000-0000-00006B050000}"/>
    <cellStyle name="20% - Акцент2 23 10" xfId="1401" xr:uid="{00000000-0005-0000-0000-00006C050000}"/>
    <cellStyle name="20% - Акцент2 23 11" xfId="1402" xr:uid="{00000000-0005-0000-0000-00006D050000}"/>
    <cellStyle name="20% - Акцент2 23 12" xfId="1403" xr:uid="{00000000-0005-0000-0000-00006E050000}"/>
    <cellStyle name="20% - Акцент2 23 13" xfId="1404" xr:uid="{00000000-0005-0000-0000-00006F050000}"/>
    <cellStyle name="20% - Акцент2 23 14" xfId="1405" xr:uid="{00000000-0005-0000-0000-000070050000}"/>
    <cellStyle name="20% - Акцент2 23 15" xfId="1406" xr:uid="{00000000-0005-0000-0000-000071050000}"/>
    <cellStyle name="20% - Акцент2 23 16" xfId="1407" xr:uid="{00000000-0005-0000-0000-000072050000}"/>
    <cellStyle name="20% - Акцент2 23 17" xfId="1408" xr:uid="{00000000-0005-0000-0000-000073050000}"/>
    <cellStyle name="20% - Акцент2 23 18" xfId="1409" xr:uid="{00000000-0005-0000-0000-000074050000}"/>
    <cellStyle name="20% - Акцент2 23 19" xfId="1410" xr:uid="{00000000-0005-0000-0000-000075050000}"/>
    <cellStyle name="20% - Акцент2 23 2" xfId="1411" xr:uid="{00000000-0005-0000-0000-000076050000}"/>
    <cellStyle name="20% - Акцент2 23 20" xfId="1412" xr:uid="{00000000-0005-0000-0000-000077050000}"/>
    <cellStyle name="20% - Акцент2 23 21" xfId="1413" xr:uid="{00000000-0005-0000-0000-000078050000}"/>
    <cellStyle name="20% - Акцент2 23 22" xfId="1414" xr:uid="{00000000-0005-0000-0000-000079050000}"/>
    <cellStyle name="20% - Акцент2 23 23" xfId="1415" xr:uid="{00000000-0005-0000-0000-00007A050000}"/>
    <cellStyle name="20% - Акцент2 23 24" xfId="1416" xr:uid="{00000000-0005-0000-0000-00007B050000}"/>
    <cellStyle name="20% - Акцент2 23 25" xfId="1417" xr:uid="{00000000-0005-0000-0000-00007C050000}"/>
    <cellStyle name="20% - Акцент2 23 26" xfId="1418" xr:uid="{00000000-0005-0000-0000-00007D050000}"/>
    <cellStyle name="20% - Акцент2 23 27" xfId="1419" xr:uid="{00000000-0005-0000-0000-00007E050000}"/>
    <cellStyle name="20% - Акцент2 23 28" xfId="1420" xr:uid="{00000000-0005-0000-0000-00007F050000}"/>
    <cellStyle name="20% - Акцент2 23 29" xfId="1421" xr:uid="{00000000-0005-0000-0000-000080050000}"/>
    <cellStyle name="20% - Акцент2 23 3" xfId="1422" xr:uid="{00000000-0005-0000-0000-000081050000}"/>
    <cellStyle name="20% - Акцент2 23 30" xfId="1423" xr:uid="{00000000-0005-0000-0000-000082050000}"/>
    <cellStyle name="20% - Акцент2 23 31" xfId="1424" xr:uid="{00000000-0005-0000-0000-000083050000}"/>
    <cellStyle name="20% - Акцент2 23 32" xfId="1425" xr:uid="{00000000-0005-0000-0000-000084050000}"/>
    <cellStyle name="20% - Акцент2 23 33" xfId="1426" xr:uid="{00000000-0005-0000-0000-000085050000}"/>
    <cellStyle name="20% - Акцент2 23 34" xfId="1427" xr:uid="{00000000-0005-0000-0000-000086050000}"/>
    <cellStyle name="20% - Акцент2 23 35" xfId="1428" xr:uid="{00000000-0005-0000-0000-000087050000}"/>
    <cellStyle name="20% - Акцент2 23 36" xfId="1429" xr:uid="{00000000-0005-0000-0000-000088050000}"/>
    <cellStyle name="20% - Акцент2 23 37" xfId="1430" xr:uid="{00000000-0005-0000-0000-000089050000}"/>
    <cellStyle name="20% - Акцент2 23 38" xfId="1431" xr:uid="{00000000-0005-0000-0000-00008A050000}"/>
    <cellStyle name="20% - Акцент2 23 39" xfId="1432" xr:uid="{00000000-0005-0000-0000-00008B050000}"/>
    <cellStyle name="20% - Акцент2 23 4" xfId="1433" xr:uid="{00000000-0005-0000-0000-00008C050000}"/>
    <cellStyle name="20% - Акцент2 23 40" xfId="1434" xr:uid="{00000000-0005-0000-0000-00008D050000}"/>
    <cellStyle name="20% - Акцент2 23 41" xfId="1435" xr:uid="{00000000-0005-0000-0000-00008E050000}"/>
    <cellStyle name="20% - Акцент2 23 42" xfId="1436" xr:uid="{00000000-0005-0000-0000-00008F050000}"/>
    <cellStyle name="20% - Акцент2 23 43" xfId="1437" xr:uid="{00000000-0005-0000-0000-000090050000}"/>
    <cellStyle name="20% - Акцент2 23 44" xfId="1438" xr:uid="{00000000-0005-0000-0000-000091050000}"/>
    <cellStyle name="20% - Акцент2 23 45" xfId="1439" xr:uid="{00000000-0005-0000-0000-000092050000}"/>
    <cellStyle name="20% - Акцент2 23 46" xfId="1440" xr:uid="{00000000-0005-0000-0000-000093050000}"/>
    <cellStyle name="20% - Акцент2 23 47" xfId="1441" xr:uid="{00000000-0005-0000-0000-000094050000}"/>
    <cellStyle name="20% - Акцент2 23 48" xfId="1442" xr:uid="{00000000-0005-0000-0000-000095050000}"/>
    <cellStyle name="20% - Акцент2 23 49" xfId="1443" xr:uid="{00000000-0005-0000-0000-000096050000}"/>
    <cellStyle name="20% - Акцент2 23 5" xfId="1444" xr:uid="{00000000-0005-0000-0000-000097050000}"/>
    <cellStyle name="20% - Акцент2 23 50" xfId="1445" xr:uid="{00000000-0005-0000-0000-000098050000}"/>
    <cellStyle name="20% - Акцент2 23 51" xfId="1446" xr:uid="{00000000-0005-0000-0000-000099050000}"/>
    <cellStyle name="20% - Акцент2 23 52" xfId="1447" xr:uid="{00000000-0005-0000-0000-00009A050000}"/>
    <cellStyle name="20% - Акцент2 23 53" xfId="1448" xr:uid="{00000000-0005-0000-0000-00009B050000}"/>
    <cellStyle name="20% - Акцент2 23 54" xfId="1449" xr:uid="{00000000-0005-0000-0000-00009C050000}"/>
    <cellStyle name="20% - Акцент2 23 55" xfId="1450" xr:uid="{00000000-0005-0000-0000-00009D050000}"/>
    <cellStyle name="20% - Акцент2 23 56" xfId="1451" xr:uid="{00000000-0005-0000-0000-00009E050000}"/>
    <cellStyle name="20% - Акцент2 23 57" xfId="1452" xr:uid="{00000000-0005-0000-0000-00009F050000}"/>
    <cellStyle name="20% - Акцент2 23 58" xfId="1453" xr:uid="{00000000-0005-0000-0000-0000A0050000}"/>
    <cellStyle name="20% - Акцент2 23 59" xfId="1454" xr:uid="{00000000-0005-0000-0000-0000A1050000}"/>
    <cellStyle name="20% - Акцент2 23 6" xfId="1455" xr:uid="{00000000-0005-0000-0000-0000A2050000}"/>
    <cellStyle name="20% - Акцент2 23 7" xfId="1456" xr:uid="{00000000-0005-0000-0000-0000A3050000}"/>
    <cellStyle name="20% - Акцент2 23 8" xfId="1457" xr:uid="{00000000-0005-0000-0000-0000A4050000}"/>
    <cellStyle name="20% - Акцент2 23 9" xfId="1458" xr:uid="{00000000-0005-0000-0000-0000A5050000}"/>
    <cellStyle name="20% - Акцент2 24" xfId="1459" xr:uid="{00000000-0005-0000-0000-0000A6050000}"/>
    <cellStyle name="20% - Акцент2 25" xfId="1460" xr:uid="{00000000-0005-0000-0000-0000A7050000}"/>
    <cellStyle name="20% - Акцент2 26" xfId="1461" xr:uid="{00000000-0005-0000-0000-0000A8050000}"/>
    <cellStyle name="20% - Акцент2 27" xfId="1462" xr:uid="{00000000-0005-0000-0000-0000A9050000}"/>
    <cellStyle name="20% - Акцент2 28" xfId="1463" xr:uid="{00000000-0005-0000-0000-0000AA050000}"/>
    <cellStyle name="20% - Акцент2 29" xfId="1464" xr:uid="{00000000-0005-0000-0000-0000AB050000}"/>
    <cellStyle name="20% - Акцент2 3" xfId="1465" xr:uid="{00000000-0005-0000-0000-0000AC050000}"/>
    <cellStyle name="20% - Акцент2 4" xfId="1466" xr:uid="{00000000-0005-0000-0000-0000AD050000}"/>
    <cellStyle name="20% - Акцент2 5" xfId="1467" xr:uid="{00000000-0005-0000-0000-0000AE050000}"/>
    <cellStyle name="20% - Акцент2 6" xfId="1468" xr:uid="{00000000-0005-0000-0000-0000AF050000}"/>
    <cellStyle name="20% - Акцент2 7" xfId="1469" xr:uid="{00000000-0005-0000-0000-0000B0050000}"/>
    <cellStyle name="20% - Акцент2 8" xfId="1470" xr:uid="{00000000-0005-0000-0000-0000B1050000}"/>
    <cellStyle name="20% - Акцент2 9" xfId="1471" xr:uid="{00000000-0005-0000-0000-0000B2050000}"/>
    <cellStyle name="20% - Акцент3 10" xfId="1472" xr:uid="{00000000-0005-0000-0000-0000B3050000}"/>
    <cellStyle name="20% - Акцент3 11" xfId="1473" xr:uid="{00000000-0005-0000-0000-0000B4050000}"/>
    <cellStyle name="20% - Акцент3 12" xfId="1474" xr:uid="{00000000-0005-0000-0000-0000B5050000}"/>
    <cellStyle name="20% - Акцент3 13" xfId="1475" xr:uid="{00000000-0005-0000-0000-0000B6050000}"/>
    <cellStyle name="20% - Акцент3 14" xfId="1476" xr:uid="{00000000-0005-0000-0000-0000B7050000}"/>
    <cellStyle name="20% - Акцент3 15" xfId="1477" xr:uid="{00000000-0005-0000-0000-0000B8050000}"/>
    <cellStyle name="20% - Акцент3 15 2" xfId="1478" xr:uid="{00000000-0005-0000-0000-0000B9050000}"/>
    <cellStyle name="20% - Акцент3 16" xfId="1479" xr:uid="{00000000-0005-0000-0000-0000BA050000}"/>
    <cellStyle name="20% - Акцент3 16 2" xfId="1480" xr:uid="{00000000-0005-0000-0000-0000BB050000}"/>
    <cellStyle name="20% - Акцент3 17" xfId="1481" xr:uid="{00000000-0005-0000-0000-0000BC050000}"/>
    <cellStyle name="20% - Акцент3 17 2" xfId="1482" xr:uid="{00000000-0005-0000-0000-0000BD050000}"/>
    <cellStyle name="20% - Акцент3 18" xfId="1483" xr:uid="{00000000-0005-0000-0000-0000BE050000}"/>
    <cellStyle name="20% - Акцент3 18 2" xfId="1484" xr:uid="{00000000-0005-0000-0000-0000BF050000}"/>
    <cellStyle name="20% - Акцент3 19" xfId="1485" xr:uid="{00000000-0005-0000-0000-0000C0050000}"/>
    <cellStyle name="20% - Акцент3 2" xfId="1486" xr:uid="{00000000-0005-0000-0000-0000C1050000}"/>
    <cellStyle name="20% - Акцент3 2 10" xfId="1487" xr:uid="{00000000-0005-0000-0000-0000C2050000}"/>
    <cellStyle name="20% - Акцент3 2 11" xfId="1488" xr:uid="{00000000-0005-0000-0000-0000C3050000}"/>
    <cellStyle name="20% - Акцент3 2 12" xfId="1489" xr:uid="{00000000-0005-0000-0000-0000C4050000}"/>
    <cellStyle name="20% - Акцент3 2 13" xfId="1490" xr:uid="{00000000-0005-0000-0000-0000C5050000}"/>
    <cellStyle name="20% - Акцент3 2 14" xfId="1491" xr:uid="{00000000-0005-0000-0000-0000C6050000}"/>
    <cellStyle name="20% - Акцент3 2 15" xfId="1492" xr:uid="{00000000-0005-0000-0000-0000C7050000}"/>
    <cellStyle name="20% - Акцент3 2 16" xfId="1493" xr:uid="{00000000-0005-0000-0000-0000C8050000}"/>
    <cellStyle name="20% - Акцент3 2 17" xfId="1494" xr:uid="{00000000-0005-0000-0000-0000C9050000}"/>
    <cellStyle name="20% - Акцент3 2 18" xfId="1495" xr:uid="{00000000-0005-0000-0000-0000CA050000}"/>
    <cellStyle name="20% - Акцент3 2 19" xfId="1496" xr:uid="{00000000-0005-0000-0000-0000CB050000}"/>
    <cellStyle name="20% - Акцент3 2 2" xfId="1497" xr:uid="{00000000-0005-0000-0000-0000CC050000}"/>
    <cellStyle name="20% - Акцент3 2 20" xfId="1498" xr:uid="{00000000-0005-0000-0000-0000CD050000}"/>
    <cellStyle name="20% - Акцент3 2 21" xfId="1499" xr:uid="{00000000-0005-0000-0000-0000CE050000}"/>
    <cellStyle name="20% - Акцент3 2 22" xfId="1500" xr:uid="{00000000-0005-0000-0000-0000CF050000}"/>
    <cellStyle name="20% - Акцент3 2 23" xfId="1501" xr:uid="{00000000-0005-0000-0000-0000D0050000}"/>
    <cellStyle name="20% - Акцент3 2 24" xfId="1502" xr:uid="{00000000-0005-0000-0000-0000D1050000}"/>
    <cellStyle name="20% - Акцент3 2 25" xfId="1503" xr:uid="{00000000-0005-0000-0000-0000D2050000}"/>
    <cellStyle name="20% - Акцент3 2 26" xfId="1504" xr:uid="{00000000-0005-0000-0000-0000D3050000}"/>
    <cellStyle name="20% - Акцент3 2 27" xfId="1505" xr:uid="{00000000-0005-0000-0000-0000D4050000}"/>
    <cellStyle name="20% - Акцент3 2 28" xfId="1506" xr:uid="{00000000-0005-0000-0000-0000D5050000}"/>
    <cellStyle name="20% - Акцент3 2 29" xfId="1507" xr:uid="{00000000-0005-0000-0000-0000D6050000}"/>
    <cellStyle name="20% - Акцент3 2 3" xfId="1508" xr:uid="{00000000-0005-0000-0000-0000D7050000}"/>
    <cellStyle name="20% - Акцент3 2 30" xfId="1509" xr:uid="{00000000-0005-0000-0000-0000D8050000}"/>
    <cellStyle name="20% - Акцент3 2 31" xfId="1510" xr:uid="{00000000-0005-0000-0000-0000D9050000}"/>
    <cellStyle name="20% - Акцент3 2 32" xfId="1511" xr:uid="{00000000-0005-0000-0000-0000DA050000}"/>
    <cellStyle name="20% - Акцент3 2 33" xfId="1512" xr:uid="{00000000-0005-0000-0000-0000DB050000}"/>
    <cellStyle name="20% - Акцент3 2 34" xfId="1513" xr:uid="{00000000-0005-0000-0000-0000DC050000}"/>
    <cellStyle name="20% - Акцент3 2 35" xfId="1514" xr:uid="{00000000-0005-0000-0000-0000DD050000}"/>
    <cellStyle name="20% - Акцент3 2 36" xfId="1515" xr:uid="{00000000-0005-0000-0000-0000DE050000}"/>
    <cellStyle name="20% - Акцент3 2 4" xfId="1516" xr:uid="{00000000-0005-0000-0000-0000DF050000}"/>
    <cellStyle name="20% - Акцент3 2 5" xfId="1517" xr:uid="{00000000-0005-0000-0000-0000E0050000}"/>
    <cellStyle name="20% - Акцент3 2 6" xfId="1518" xr:uid="{00000000-0005-0000-0000-0000E1050000}"/>
    <cellStyle name="20% - Акцент3 2 7" xfId="1519" xr:uid="{00000000-0005-0000-0000-0000E2050000}"/>
    <cellStyle name="20% - Акцент3 2 8" xfId="1520" xr:uid="{00000000-0005-0000-0000-0000E3050000}"/>
    <cellStyle name="20% - Акцент3 2 9" xfId="1521" xr:uid="{00000000-0005-0000-0000-0000E4050000}"/>
    <cellStyle name="20% - Акцент3 20" xfId="1522" xr:uid="{00000000-0005-0000-0000-0000E5050000}"/>
    <cellStyle name="20% - Акцент3 20 2" xfId="1523" xr:uid="{00000000-0005-0000-0000-0000E6050000}"/>
    <cellStyle name="20% - Акцент3 20 3" xfId="1524" xr:uid="{00000000-0005-0000-0000-0000E7050000}"/>
    <cellStyle name="20% - Акцент3 20 4" xfId="1525" xr:uid="{00000000-0005-0000-0000-0000E8050000}"/>
    <cellStyle name="20% - Акцент3 21" xfId="1526" xr:uid="{00000000-0005-0000-0000-0000E9050000}"/>
    <cellStyle name="20% - Акцент3 21 2" xfId="1527" xr:uid="{00000000-0005-0000-0000-0000EA050000}"/>
    <cellStyle name="20% - Акцент3 21 3" xfId="1528" xr:uid="{00000000-0005-0000-0000-0000EB050000}"/>
    <cellStyle name="20% - Акцент3 21 4" xfId="1529" xr:uid="{00000000-0005-0000-0000-0000EC050000}"/>
    <cellStyle name="20% - Акцент3 22" xfId="1530" xr:uid="{00000000-0005-0000-0000-0000ED050000}"/>
    <cellStyle name="20% - Акцент3 22 2" xfId="1531" xr:uid="{00000000-0005-0000-0000-0000EE050000}"/>
    <cellStyle name="20% - Акцент3 22 3" xfId="1532" xr:uid="{00000000-0005-0000-0000-0000EF050000}"/>
    <cellStyle name="20% - Акцент3 22 4" xfId="1533" xr:uid="{00000000-0005-0000-0000-0000F0050000}"/>
    <cellStyle name="20% - Акцент3 23" xfId="1534" xr:uid="{00000000-0005-0000-0000-0000F1050000}"/>
    <cellStyle name="20% - Акцент3 23 10" xfId="1535" xr:uid="{00000000-0005-0000-0000-0000F2050000}"/>
    <cellStyle name="20% - Акцент3 23 11" xfId="1536" xr:uid="{00000000-0005-0000-0000-0000F3050000}"/>
    <cellStyle name="20% - Акцент3 23 12" xfId="1537" xr:uid="{00000000-0005-0000-0000-0000F4050000}"/>
    <cellStyle name="20% - Акцент3 23 13" xfId="1538" xr:uid="{00000000-0005-0000-0000-0000F5050000}"/>
    <cellStyle name="20% - Акцент3 23 14" xfId="1539" xr:uid="{00000000-0005-0000-0000-0000F6050000}"/>
    <cellStyle name="20% - Акцент3 23 15" xfId="1540" xr:uid="{00000000-0005-0000-0000-0000F7050000}"/>
    <cellStyle name="20% - Акцент3 23 16" xfId="1541" xr:uid="{00000000-0005-0000-0000-0000F8050000}"/>
    <cellStyle name="20% - Акцент3 23 17" xfId="1542" xr:uid="{00000000-0005-0000-0000-0000F9050000}"/>
    <cellStyle name="20% - Акцент3 23 18" xfId="1543" xr:uid="{00000000-0005-0000-0000-0000FA050000}"/>
    <cellStyle name="20% - Акцент3 23 19" xfId="1544" xr:uid="{00000000-0005-0000-0000-0000FB050000}"/>
    <cellStyle name="20% - Акцент3 23 2" xfId="1545" xr:uid="{00000000-0005-0000-0000-0000FC050000}"/>
    <cellStyle name="20% - Акцент3 23 20" xfId="1546" xr:uid="{00000000-0005-0000-0000-0000FD050000}"/>
    <cellStyle name="20% - Акцент3 23 21" xfId="1547" xr:uid="{00000000-0005-0000-0000-0000FE050000}"/>
    <cellStyle name="20% - Акцент3 23 22" xfId="1548" xr:uid="{00000000-0005-0000-0000-0000FF050000}"/>
    <cellStyle name="20% - Акцент3 23 23" xfId="1549" xr:uid="{00000000-0005-0000-0000-000000060000}"/>
    <cellStyle name="20% - Акцент3 23 24" xfId="1550" xr:uid="{00000000-0005-0000-0000-000001060000}"/>
    <cellStyle name="20% - Акцент3 23 25" xfId="1551" xr:uid="{00000000-0005-0000-0000-000002060000}"/>
    <cellStyle name="20% - Акцент3 23 26" xfId="1552" xr:uid="{00000000-0005-0000-0000-000003060000}"/>
    <cellStyle name="20% - Акцент3 23 27" xfId="1553" xr:uid="{00000000-0005-0000-0000-000004060000}"/>
    <cellStyle name="20% - Акцент3 23 28" xfId="1554" xr:uid="{00000000-0005-0000-0000-000005060000}"/>
    <cellStyle name="20% - Акцент3 23 29" xfId="1555" xr:uid="{00000000-0005-0000-0000-000006060000}"/>
    <cellStyle name="20% - Акцент3 23 3" xfId="1556" xr:uid="{00000000-0005-0000-0000-000007060000}"/>
    <cellStyle name="20% - Акцент3 23 30" xfId="1557" xr:uid="{00000000-0005-0000-0000-000008060000}"/>
    <cellStyle name="20% - Акцент3 23 31" xfId="1558" xr:uid="{00000000-0005-0000-0000-000009060000}"/>
    <cellStyle name="20% - Акцент3 23 32" xfId="1559" xr:uid="{00000000-0005-0000-0000-00000A060000}"/>
    <cellStyle name="20% - Акцент3 23 33" xfId="1560" xr:uid="{00000000-0005-0000-0000-00000B060000}"/>
    <cellStyle name="20% - Акцент3 23 34" xfId="1561" xr:uid="{00000000-0005-0000-0000-00000C060000}"/>
    <cellStyle name="20% - Акцент3 23 35" xfId="1562" xr:uid="{00000000-0005-0000-0000-00000D060000}"/>
    <cellStyle name="20% - Акцент3 23 36" xfId="1563" xr:uid="{00000000-0005-0000-0000-00000E060000}"/>
    <cellStyle name="20% - Акцент3 23 37" xfId="1564" xr:uid="{00000000-0005-0000-0000-00000F060000}"/>
    <cellStyle name="20% - Акцент3 23 38" xfId="1565" xr:uid="{00000000-0005-0000-0000-000010060000}"/>
    <cellStyle name="20% - Акцент3 23 39" xfId="1566" xr:uid="{00000000-0005-0000-0000-000011060000}"/>
    <cellStyle name="20% - Акцент3 23 4" xfId="1567" xr:uid="{00000000-0005-0000-0000-000012060000}"/>
    <cellStyle name="20% - Акцент3 23 40" xfId="1568" xr:uid="{00000000-0005-0000-0000-000013060000}"/>
    <cellStyle name="20% - Акцент3 23 41" xfId="1569" xr:uid="{00000000-0005-0000-0000-000014060000}"/>
    <cellStyle name="20% - Акцент3 23 42" xfId="1570" xr:uid="{00000000-0005-0000-0000-000015060000}"/>
    <cellStyle name="20% - Акцент3 23 43" xfId="1571" xr:uid="{00000000-0005-0000-0000-000016060000}"/>
    <cellStyle name="20% - Акцент3 23 44" xfId="1572" xr:uid="{00000000-0005-0000-0000-000017060000}"/>
    <cellStyle name="20% - Акцент3 23 45" xfId="1573" xr:uid="{00000000-0005-0000-0000-000018060000}"/>
    <cellStyle name="20% - Акцент3 23 46" xfId="1574" xr:uid="{00000000-0005-0000-0000-000019060000}"/>
    <cellStyle name="20% - Акцент3 23 47" xfId="1575" xr:uid="{00000000-0005-0000-0000-00001A060000}"/>
    <cellStyle name="20% - Акцент3 23 48" xfId="1576" xr:uid="{00000000-0005-0000-0000-00001B060000}"/>
    <cellStyle name="20% - Акцент3 23 49" xfId="1577" xr:uid="{00000000-0005-0000-0000-00001C060000}"/>
    <cellStyle name="20% - Акцент3 23 5" xfId="1578" xr:uid="{00000000-0005-0000-0000-00001D060000}"/>
    <cellStyle name="20% - Акцент3 23 50" xfId="1579" xr:uid="{00000000-0005-0000-0000-00001E060000}"/>
    <cellStyle name="20% - Акцент3 23 51" xfId="1580" xr:uid="{00000000-0005-0000-0000-00001F060000}"/>
    <cellStyle name="20% - Акцент3 23 52" xfId="1581" xr:uid="{00000000-0005-0000-0000-000020060000}"/>
    <cellStyle name="20% - Акцент3 23 53" xfId="1582" xr:uid="{00000000-0005-0000-0000-000021060000}"/>
    <cellStyle name="20% - Акцент3 23 54" xfId="1583" xr:uid="{00000000-0005-0000-0000-000022060000}"/>
    <cellStyle name="20% - Акцент3 23 55" xfId="1584" xr:uid="{00000000-0005-0000-0000-000023060000}"/>
    <cellStyle name="20% - Акцент3 23 56" xfId="1585" xr:uid="{00000000-0005-0000-0000-000024060000}"/>
    <cellStyle name="20% - Акцент3 23 57" xfId="1586" xr:uid="{00000000-0005-0000-0000-000025060000}"/>
    <cellStyle name="20% - Акцент3 23 58" xfId="1587" xr:uid="{00000000-0005-0000-0000-000026060000}"/>
    <cellStyle name="20% - Акцент3 23 59" xfId="1588" xr:uid="{00000000-0005-0000-0000-000027060000}"/>
    <cellStyle name="20% - Акцент3 23 6" xfId="1589" xr:uid="{00000000-0005-0000-0000-000028060000}"/>
    <cellStyle name="20% - Акцент3 23 7" xfId="1590" xr:uid="{00000000-0005-0000-0000-000029060000}"/>
    <cellStyle name="20% - Акцент3 23 8" xfId="1591" xr:uid="{00000000-0005-0000-0000-00002A060000}"/>
    <cellStyle name="20% - Акцент3 23 9" xfId="1592" xr:uid="{00000000-0005-0000-0000-00002B060000}"/>
    <cellStyle name="20% - Акцент3 24" xfId="1593" xr:uid="{00000000-0005-0000-0000-00002C060000}"/>
    <cellStyle name="20% - Акцент3 25" xfId="1594" xr:uid="{00000000-0005-0000-0000-00002D060000}"/>
    <cellStyle name="20% - Акцент3 26" xfId="1595" xr:uid="{00000000-0005-0000-0000-00002E060000}"/>
    <cellStyle name="20% - Акцент3 27" xfId="1596" xr:uid="{00000000-0005-0000-0000-00002F060000}"/>
    <cellStyle name="20% - Акцент3 28" xfId="1597" xr:uid="{00000000-0005-0000-0000-000030060000}"/>
    <cellStyle name="20% - Акцент3 29" xfId="1598" xr:uid="{00000000-0005-0000-0000-000031060000}"/>
    <cellStyle name="20% - Акцент3 3" xfId="1599" xr:uid="{00000000-0005-0000-0000-000032060000}"/>
    <cellStyle name="20% - Акцент3 4" xfId="1600" xr:uid="{00000000-0005-0000-0000-000033060000}"/>
    <cellStyle name="20% - Акцент3 5" xfId="1601" xr:uid="{00000000-0005-0000-0000-000034060000}"/>
    <cellStyle name="20% - Акцент3 6" xfId="1602" xr:uid="{00000000-0005-0000-0000-000035060000}"/>
    <cellStyle name="20% - Акцент3 7" xfId="1603" xr:uid="{00000000-0005-0000-0000-000036060000}"/>
    <cellStyle name="20% - Акцент3 8" xfId="1604" xr:uid="{00000000-0005-0000-0000-000037060000}"/>
    <cellStyle name="20% - Акцент3 9" xfId="1605" xr:uid="{00000000-0005-0000-0000-000038060000}"/>
    <cellStyle name="20% - Акцент4 10" xfId="1606" xr:uid="{00000000-0005-0000-0000-000039060000}"/>
    <cellStyle name="20% - Акцент4 11" xfId="1607" xr:uid="{00000000-0005-0000-0000-00003A060000}"/>
    <cellStyle name="20% - Акцент4 12" xfId="1608" xr:uid="{00000000-0005-0000-0000-00003B060000}"/>
    <cellStyle name="20% - Акцент4 13" xfId="1609" xr:uid="{00000000-0005-0000-0000-00003C060000}"/>
    <cellStyle name="20% - Акцент4 14" xfId="1610" xr:uid="{00000000-0005-0000-0000-00003D060000}"/>
    <cellStyle name="20% - Акцент4 15" xfId="1611" xr:uid="{00000000-0005-0000-0000-00003E060000}"/>
    <cellStyle name="20% - Акцент4 15 2" xfId="1612" xr:uid="{00000000-0005-0000-0000-00003F060000}"/>
    <cellStyle name="20% - Акцент4 16" xfId="1613" xr:uid="{00000000-0005-0000-0000-000040060000}"/>
    <cellStyle name="20% - Акцент4 16 2" xfId="1614" xr:uid="{00000000-0005-0000-0000-000041060000}"/>
    <cellStyle name="20% - Акцент4 17" xfId="1615" xr:uid="{00000000-0005-0000-0000-000042060000}"/>
    <cellStyle name="20% - Акцент4 17 2" xfId="1616" xr:uid="{00000000-0005-0000-0000-000043060000}"/>
    <cellStyle name="20% - Акцент4 18" xfId="1617" xr:uid="{00000000-0005-0000-0000-000044060000}"/>
    <cellStyle name="20% - Акцент4 18 2" xfId="1618" xr:uid="{00000000-0005-0000-0000-000045060000}"/>
    <cellStyle name="20% - Акцент4 19" xfId="1619" xr:uid="{00000000-0005-0000-0000-000046060000}"/>
    <cellStyle name="20% - Акцент4 2" xfId="1620" xr:uid="{00000000-0005-0000-0000-000047060000}"/>
    <cellStyle name="20% - Акцент4 2 10" xfId="1621" xr:uid="{00000000-0005-0000-0000-000048060000}"/>
    <cellStyle name="20% - Акцент4 2 11" xfId="1622" xr:uid="{00000000-0005-0000-0000-000049060000}"/>
    <cellStyle name="20% - Акцент4 2 12" xfId="1623" xr:uid="{00000000-0005-0000-0000-00004A060000}"/>
    <cellStyle name="20% - Акцент4 2 13" xfId="1624" xr:uid="{00000000-0005-0000-0000-00004B060000}"/>
    <cellStyle name="20% - Акцент4 2 14" xfId="1625" xr:uid="{00000000-0005-0000-0000-00004C060000}"/>
    <cellStyle name="20% - Акцент4 2 15" xfId="1626" xr:uid="{00000000-0005-0000-0000-00004D060000}"/>
    <cellStyle name="20% - Акцент4 2 16" xfId="1627" xr:uid="{00000000-0005-0000-0000-00004E060000}"/>
    <cellStyle name="20% - Акцент4 2 17" xfId="1628" xr:uid="{00000000-0005-0000-0000-00004F060000}"/>
    <cellStyle name="20% - Акцент4 2 18" xfId="1629" xr:uid="{00000000-0005-0000-0000-000050060000}"/>
    <cellStyle name="20% - Акцент4 2 19" xfId="1630" xr:uid="{00000000-0005-0000-0000-000051060000}"/>
    <cellStyle name="20% - Акцент4 2 2" xfId="1631" xr:uid="{00000000-0005-0000-0000-000052060000}"/>
    <cellStyle name="20% - Акцент4 2 20" xfId="1632" xr:uid="{00000000-0005-0000-0000-000053060000}"/>
    <cellStyle name="20% - Акцент4 2 21" xfId="1633" xr:uid="{00000000-0005-0000-0000-000054060000}"/>
    <cellStyle name="20% - Акцент4 2 22" xfId="1634" xr:uid="{00000000-0005-0000-0000-000055060000}"/>
    <cellStyle name="20% - Акцент4 2 23" xfId="1635" xr:uid="{00000000-0005-0000-0000-000056060000}"/>
    <cellStyle name="20% - Акцент4 2 24" xfId="1636" xr:uid="{00000000-0005-0000-0000-000057060000}"/>
    <cellStyle name="20% - Акцент4 2 25" xfId="1637" xr:uid="{00000000-0005-0000-0000-000058060000}"/>
    <cellStyle name="20% - Акцент4 2 26" xfId="1638" xr:uid="{00000000-0005-0000-0000-000059060000}"/>
    <cellStyle name="20% - Акцент4 2 27" xfId="1639" xr:uid="{00000000-0005-0000-0000-00005A060000}"/>
    <cellStyle name="20% - Акцент4 2 28" xfId="1640" xr:uid="{00000000-0005-0000-0000-00005B060000}"/>
    <cellStyle name="20% - Акцент4 2 29" xfId="1641" xr:uid="{00000000-0005-0000-0000-00005C060000}"/>
    <cellStyle name="20% - Акцент4 2 3" xfId="1642" xr:uid="{00000000-0005-0000-0000-00005D060000}"/>
    <cellStyle name="20% - Акцент4 2 30" xfId="1643" xr:uid="{00000000-0005-0000-0000-00005E060000}"/>
    <cellStyle name="20% - Акцент4 2 31" xfId="1644" xr:uid="{00000000-0005-0000-0000-00005F060000}"/>
    <cellStyle name="20% - Акцент4 2 32" xfId="1645" xr:uid="{00000000-0005-0000-0000-000060060000}"/>
    <cellStyle name="20% - Акцент4 2 33" xfId="1646" xr:uid="{00000000-0005-0000-0000-000061060000}"/>
    <cellStyle name="20% - Акцент4 2 34" xfId="1647" xr:uid="{00000000-0005-0000-0000-000062060000}"/>
    <cellStyle name="20% - Акцент4 2 35" xfId="1648" xr:uid="{00000000-0005-0000-0000-000063060000}"/>
    <cellStyle name="20% - Акцент4 2 36" xfId="1649" xr:uid="{00000000-0005-0000-0000-000064060000}"/>
    <cellStyle name="20% - Акцент4 2 4" xfId="1650" xr:uid="{00000000-0005-0000-0000-000065060000}"/>
    <cellStyle name="20% - Акцент4 2 5" xfId="1651" xr:uid="{00000000-0005-0000-0000-000066060000}"/>
    <cellStyle name="20% - Акцент4 2 6" xfId="1652" xr:uid="{00000000-0005-0000-0000-000067060000}"/>
    <cellStyle name="20% - Акцент4 2 7" xfId="1653" xr:uid="{00000000-0005-0000-0000-000068060000}"/>
    <cellStyle name="20% - Акцент4 2 8" xfId="1654" xr:uid="{00000000-0005-0000-0000-000069060000}"/>
    <cellStyle name="20% - Акцент4 2 9" xfId="1655" xr:uid="{00000000-0005-0000-0000-00006A060000}"/>
    <cellStyle name="20% - Акцент4 20" xfId="1656" xr:uid="{00000000-0005-0000-0000-00006B060000}"/>
    <cellStyle name="20% - Акцент4 20 2" xfId="1657" xr:uid="{00000000-0005-0000-0000-00006C060000}"/>
    <cellStyle name="20% - Акцент4 20 3" xfId="1658" xr:uid="{00000000-0005-0000-0000-00006D060000}"/>
    <cellStyle name="20% - Акцент4 20 4" xfId="1659" xr:uid="{00000000-0005-0000-0000-00006E060000}"/>
    <cellStyle name="20% - Акцент4 21" xfId="1660" xr:uid="{00000000-0005-0000-0000-00006F060000}"/>
    <cellStyle name="20% - Акцент4 21 2" xfId="1661" xr:uid="{00000000-0005-0000-0000-000070060000}"/>
    <cellStyle name="20% - Акцент4 21 3" xfId="1662" xr:uid="{00000000-0005-0000-0000-000071060000}"/>
    <cellStyle name="20% - Акцент4 21 4" xfId="1663" xr:uid="{00000000-0005-0000-0000-000072060000}"/>
    <cellStyle name="20% - Акцент4 22" xfId="1664" xr:uid="{00000000-0005-0000-0000-000073060000}"/>
    <cellStyle name="20% - Акцент4 22 2" xfId="1665" xr:uid="{00000000-0005-0000-0000-000074060000}"/>
    <cellStyle name="20% - Акцент4 22 3" xfId="1666" xr:uid="{00000000-0005-0000-0000-000075060000}"/>
    <cellStyle name="20% - Акцент4 22 4" xfId="1667" xr:uid="{00000000-0005-0000-0000-000076060000}"/>
    <cellStyle name="20% - Акцент4 23" xfId="1668" xr:uid="{00000000-0005-0000-0000-000077060000}"/>
    <cellStyle name="20% - Акцент4 23 10" xfId="1669" xr:uid="{00000000-0005-0000-0000-000078060000}"/>
    <cellStyle name="20% - Акцент4 23 11" xfId="1670" xr:uid="{00000000-0005-0000-0000-000079060000}"/>
    <cellStyle name="20% - Акцент4 23 12" xfId="1671" xr:uid="{00000000-0005-0000-0000-00007A060000}"/>
    <cellStyle name="20% - Акцент4 23 13" xfId="1672" xr:uid="{00000000-0005-0000-0000-00007B060000}"/>
    <cellStyle name="20% - Акцент4 23 14" xfId="1673" xr:uid="{00000000-0005-0000-0000-00007C060000}"/>
    <cellStyle name="20% - Акцент4 23 15" xfId="1674" xr:uid="{00000000-0005-0000-0000-00007D060000}"/>
    <cellStyle name="20% - Акцент4 23 16" xfId="1675" xr:uid="{00000000-0005-0000-0000-00007E060000}"/>
    <cellStyle name="20% - Акцент4 23 17" xfId="1676" xr:uid="{00000000-0005-0000-0000-00007F060000}"/>
    <cellStyle name="20% - Акцент4 23 18" xfId="1677" xr:uid="{00000000-0005-0000-0000-000080060000}"/>
    <cellStyle name="20% - Акцент4 23 19" xfId="1678" xr:uid="{00000000-0005-0000-0000-000081060000}"/>
    <cellStyle name="20% - Акцент4 23 2" xfId="1679" xr:uid="{00000000-0005-0000-0000-000082060000}"/>
    <cellStyle name="20% - Акцент4 23 20" xfId="1680" xr:uid="{00000000-0005-0000-0000-000083060000}"/>
    <cellStyle name="20% - Акцент4 23 21" xfId="1681" xr:uid="{00000000-0005-0000-0000-000084060000}"/>
    <cellStyle name="20% - Акцент4 23 22" xfId="1682" xr:uid="{00000000-0005-0000-0000-000085060000}"/>
    <cellStyle name="20% - Акцент4 23 23" xfId="1683" xr:uid="{00000000-0005-0000-0000-000086060000}"/>
    <cellStyle name="20% - Акцент4 23 24" xfId="1684" xr:uid="{00000000-0005-0000-0000-000087060000}"/>
    <cellStyle name="20% - Акцент4 23 25" xfId="1685" xr:uid="{00000000-0005-0000-0000-000088060000}"/>
    <cellStyle name="20% - Акцент4 23 26" xfId="1686" xr:uid="{00000000-0005-0000-0000-000089060000}"/>
    <cellStyle name="20% - Акцент4 23 27" xfId="1687" xr:uid="{00000000-0005-0000-0000-00008A060000}"/>
    <cellStyle name="20% - Акцент4 23 28" xfId="1688" xr:uid="{00000000-0005-0000-0000-00008B060000}"/>
    <cellStyle name="20% - Акцент4 23 29" xfId="1689" xr:uid="{00000000-0005-0000-0000-00008C060000}"/>
    <cellStyle name="20% - Акцент4 23 3" xfId="1690" xr:uid="{00000000-0005-0000-0000-00008D060000}"/>
    <cellStyle name="20% - Акцент4 23 30" xfId="1691" xr:uid="{00000000-0005-0000-0000-00008E060000}"/>
    <cellStyle name="20% - Акцент4 23 31" xfId="1692" xr:uid="{00000000-0005-0000-0000-00008F060000}"/>
    <cellStyle name="20% - Акцент4 23 32" xfId="1693" xr:uid="{00000000-0005-0000-0000-000090060000}"/>
    <cellStyle name="20% - Акцент4 23 33" xfId="1694" xr:uid="{00000000-0005-0000-0000-000091060000}"/>
    <cellStyle name="20% - Акцент4 23 34" xfId="1695" xr:uid="{00000000-0005-0000-0000-000092060000}"/>
    <cellStyle name="20% - Акцент4 23 35" xfId="1696" xr:uid="{00000000-0005-0000-0000-000093060000}"/>
    <cellStyle name="20% - Акцент4 23 36" xfId="1697" xr:uid="{00000000-0005-0000-0000-000094060000}"/>
    <cellStyle name="20% - Акцент4 23 37" xfId="1698" xr:uid="{00000000-0005-0000-0000-000095060000}"/>
    <cellStyle name="20% - Акцент4 23 38" xfId="1699" xr:uid="{00000000-0005-0000-0000-000096060000}"/>
    <cellStyle name="20% - Акцент4 23 39" xfId="1700" xr:uid="{00000000-0005-0000-0000-000097060000}"/>
    <cellStyle name="20% - Акцент4 23 4" xfId="1701" xr:uid="{00000000-0005-0000-0000-000098060000}"/>
    <cellStyle name="20% - Акцент4 23 40" xfId="1702" xr:uid="{00000000-0005-0000-0000-000099060000}"/>
    <cellStyle name="20% - Акцент4 23 41" xfId="1703" xr:uid="{00000000-0005-0000-0000-00009A060000}"/>
    <cellStyle name="20% - Акцент4 23 42" xfId="1704" xr:uid="{00000000-0005-0000-0000-00009B060000}"/>
    <cellStyle name="20% - Акцент4 23 43" xfId="1705" xr:uid="{00000000-0005-0000-0000-00009C060000}"/>
    <cellStyle name="20% - Акцент4 23 44" xfId="1706" xr:uid="{00000000-0005-0000-0000-00009D060000}"/>
    <cellStyle name="20% - Акцент4 23 45" xfId="1707" xr:uid="{00000000-0005-0000-0000-00009E060000}"/>
    <cellStyle name="20% - Акцент4 23 46" xfId="1708" xr:uid="{00000000-0005-0000-0000-00009F060000}"/>
    <cellStyle name="20% - Акцент4 23 47" xfId="1709" xr:uid="{00000000-0005-0000-0000-0000A0060000}"/>
    <cellStyle name="20% - Акцент4 23 48" xfId="1710" xr:uid="{00000000-0005-0000-0000-0000A1060000}"/>
    <cellStyle name="20% - Акцент4 23 49" xfId="1711" xr:uid="{00000000-0005-0000-0000-0000A2060000}"/>
    <cellStyle name="20% - Акцент4 23 5" xfId="1712" xr:uid="{00000000-0005-0000-0000-0000A3060000}"/>
    <cellStyle name="20% - Акцент4 23 50" xfId="1713" xr:uid="{00000000-0005-0000-0000-0000A4060000}"/>
    <cellStyle name="20% - Акцент4 23 51" xfId="1714" xr:uid="{00000000-0005-0000-0000-0000A5060000}"/>
    <cellStyle name="20% - Акцент4 23 52" xfId="1715" xr:uid="{00000000-0005-0000-0000-0000A6060000}"/>
    <cellStyle name="20% - Акцент4 23 53" xfId="1716" xr:uid="{00000000-0005-0000-0000-0000A7060000}"/>
    <cellStyle name="20% - Акцент4 23 54" xfId="1717" xr:uid="{00000000-0005-0000-0000-0000A8060000}"/>
    <cellStyle name="20% - Акцент4 23 55" xfId="1718" xr:uid="{00000000-0005-0000-0000-0000A9060000}"/>
    <cellStyle name="20% - Акцент4 23 56" xfId="1719" xr:uid="{00000000-0005-0000-0000-0000AA060000}"/>
    <cellStyle name="20% - Акцент4 23 57" xfId="1720" xr:uid="{00000000-0005-0000-0000-0000AB060000}"/>
    <cellStyle name="20% - Акцент4 23 58" xfId="1721" xr:uid="{00000000-0005-0000-0000-0000AC060000}"/>
    <cellStyle name="20% - Акцент4 23 59" xfId="1722" xr:uid="{00000000-0005-0000-0000-0000AD060000}"/>
    <cellStyle name="20% - Акцент4 23 6" xfId="1723" xr:uid="{00000000-0005-0000-0000-0000AE060000}"/>
    <cellStyle name="20% - Акцент4 23 7" xfId="1724" xr:uid="{00000000-0005-0000-0000-0000AF060000}"/>
    <cellStyle name="20% - Акцент4 23 8" xfId="1725" xr:uid="{00000000-0005-0000-0000-0000B0060000}"/>
    <cellStyle name="20% - Акцент4 23 9" xfId="1726" xr:uid="{00000000-0005-0000-0000-0000B1060000}"/>
    <cellStyle name="20% - Акцент4 24" xfId="1727" xr:uid="{00000000-0005-0000-0000-0000B2060000}"/>
    <cellStyle name="20% - Акцент4 25" xfId="1728" xr:uid="{00000000-0005-0000-0000-0000B3060000}"/>
    <cellStyle name="20% - Акцент4 26" xfId="1729" xr:uid="{00000000-0005-0000-0000-0000B4060000}"/>
    <cellStyle name="20% - Акцент4 27" xfId="1730" xr:uid="{00000000-0005-0000-0000-0000B5060000}"/>
    <cellStyle name="20% - Акцент4 28" xfId="1731" xr:uid="{00000000-0005-0000-0000-0000B6060000}"/>
    <cellStyle name="20% - Акцент4 29" xfId="1732" xr:uid="{00000000-0005-0000-0000-0000B7060000}"/>
    <cellStyle name="20% - Акцент4 3" xfId="1733" xr:uid="{00000000-0005-0000-0000-0000B8060000}"/>
    <cellStyle name="20% - Акцент4 4" xfId="1734" xr:uid="{00000000-0005-0000-0000-0000B9060000}"/>
    <cellStyle name="20% - Акцент4 5" xfId="1735" xr:uid="{00000000-0005-0000-0000-0000BA060000}"/>
    <cellStyle name="20% - Акцент4 6" xfId="1736" xr:uid="{00000000-0005-0000-0000-0000BB060000}"/>
    <cellStyle name="20% - Акцент4 7" xfId="1737" xr:uid="{00000000-0005-0000-0000-0000BC060000}"/>
    <cellStyle name="20% - Акцент4 8" xfId="1738" xr:uid="{00000000-0005-0000-0000-0000BD060000}"/>
    <cellStyle name="20% - Акцент4 9" xfId="1739" xr:uid="{00000000-0005-0000-0000-0000BE060000}"/>
    <cellStyle name="20% - Акцент5 10" xfId="1740" xr:uid="{00000000-0005-0000-0000-0000BF060000}"/>
    <cellStyle name="20% - Акцент5 11" xfId="1741" xr:uid="{00000000-0005-0000-0000-0000C0060000}"/>
    <cellStyle name="20% - Акцент5 12" xfId="1742" xr:uid="{00000000-0005-0000-0000-0000C1060000}"/>
    <cellStyle name="20% - Акцент5 13" xfId="1743" xr:uid="{00000000-0005-0000-0000-0000C2060000}"/>
    <cellStyle name="20% - Акцент5 14" xfId="1744" xr:uid="{00000000-0005-0000-0000-0000C3060000}"/>
    <cellStyle name="20% - Акцент5 15" xfId="1745" xr:uid="{00000000-0005-0000-0000-0000C4060000}"/>
    <cellStyle name="20% - Акцент5 15 2" xfId="1746" xr:uid="{00000000-0005-0000-0000-0000C5060000}"/>
    <cellStyle name="20% - Акцент5 16" xfId="1747" xr:uid="{00000000-0005-0000-0000-0000C6060000}"/>
    <cellStyle name="20% - Акцент5 16 2" xfId="1748" xr:uid="{00000000-0005-0000-0000-0000C7060000}"/>
    <cellStyle name="20% - Акцент5 17" xfId="1749" xr:uid="{00000000-0005-0000-0000-0000C8060000}"/>
    <cellStyle name="20% - Акцент5 17 2" xfId="1750" xr:uid="{00000000-0005-0000-0000-0000C9060000}"/>
    <cellStyle name="20% - Акцент5 18" xfId="1751" xr:uid="{00000000-0005-0000-0000-0000CA060000}"/>
    <cellStyle name="20% - Акцент5 18 2" xfId="1752" xr:uid="{00000000-0005-0000-0000-0000CB060000}"/>
    <cellStyle name="20% - Акцент5 19" xfId="1753" xr:uid="{00000000-0005-0000-0000-0000CC060000}"/>
    <cellStyle name="20% - Акцент5 2" xfId="1754" xr:uid="{00000000-0005-0000-0000-0000CD060000}"/>
    <cellStyle name="20% - Акцент5 2 10" xfId="1755" xr:uid="{00000000-0005-0000-0000-0000CE060000}"/>
    <cellStyle name="20% - Акцент5 2 11" xfId="1756" xr:uid="{00000000-0005-0000-0000-0000CF060000}"/>
    <cellStyle name="20% - Акцент5 2 12" xfId="1757" xr:uid="{00000000-0005-0000-0000-0000D0060000}"/>
    <cellStyle name="20% - Акцент5 2 13" xfId="1758" xr:uid="{00000000-0005-0000-0000-0000D1060000}"/>
    <cellStyle name="20% - Акцент5 2 14" xfId="1759" xr:uid="{00000000-0005-0000-0000-0000D2060000}"/>
    <cellStyle name="20% - Акцент5 2 15" xfId="1760" xr:uid="{00000000-0005-0000-0000-0000D3060000}"/>
    <cellStyle name="20% - Акцент5 2 16" xfId="1761" xr:uid="{00000000-0005-0000-0000-0000D4060000}"/>
    <cellStyle name="20% - Акцент5 2 17" xfId="1762" xr:uid="{00000000-0005-0000-0000-0000D5060000}"/>
    <cellStyle name="20% - Акцент5 2 18" xfId="1763" xr:uid="{00000000-0005-0000-0000-0000D6060000}"/>
    <cellStyle name="20% - Акцент5 2 19" xfId="1764" xr:uid="{00000000-0005-0000-0000-0000D7060000}"/>
    <cellStyle name="20% - Акцент5 2 2" xfId="1765" xr:uid="{00000000-0005-0000-0000-0000D8060000}"/>
    <cellStyle name="20% - Акцент5 2 20" xfId="1766" xr:uid="{00000000-0005-0000-0000-0000D9060000}"/>
    <cellStyle name="20% - Акцент5 2 21" xfId="1767" xr:uid="{00000000-0005-0000-0000-0000DA060000}"/>
    <cellStyle name="20% - Акцент5 2 22" xfId="1768" xr:uid="{00000000-0005-0000-0000-0000DB060000}"/>
    <cellStyle name="20% - Акцент5 2 23" xfId="1769" xr:uid="{00000000-0005-0000-0000-0000DC060000}"/>
    <cellStyle name="20% - Акцент5 2 24" xfId="1770" xr:uid="{00000000-0005-0000-0000-0000DD060000}"/>
    <cellStyle name="20% - Акцент5 2 25" xfId="1771" xr:uid="{00000000-0005-0000-0000-0000DE060000}"/>
    <cellStyle name="20% - Акцент5 2 26" xfId="1772" xr:uid="{00000000-0005-0000-0000-0000DF060000}"/>
    <cellStyle name="20% - Акцент5 2 27" xfId="1773" xr:uid="{00000000-0005-0000-0000-0000E0060000}"/>
    <cellStyle name="20% - Акцент5 2 28" xfId="1774" xr:uid="{00000000-0005-0000-0000-0000E1060000}"/>
    <cellStyle name="20% - Акцент5 2 29" xfId="1775" xr:uid="{00000000-0005-0000-0000-0000E2060000}"/>
    <cellStyle name="20% - Акцент5 2 3" xfId="1776" xr:uid="{00000000-0005-0000-0000-0000E3060000}"/>
    <cellStyle name="20% - Акцент5 2 30" xfId="1777" xr:uid="{00000000-0005-0000-0000-0000E4060000}"/>
    <cellStyle name="20% - Акцент5 2 31" xfId="1778" xr:uid="{00000000-0005-0000-0000-0000E5060000}"/>
    <cellStyle name="20% - Акцент5 2 32" xfId="1779" xr:uid="{00000000-0005-0000-0000-0000E6060000}"/>
    <cellStyle name="20% - Акцент5 2 33" xfId="1780" xr:uid="{00000000-0005-0000-0000-0000E7060000}"/>
    <cellStyle name="20% - Акцент5 2 34" xfId="1781" xr:uid="{00000000-0005-0000-0000-0000E8060000}"/>
    <cellStyle name="20% - Акцент5 2 35" xfId="1782" xr:uid="{00000000-0005-0000-0000-0000E9060000}"/>
    <cellStyle name="20% - Акцент5 2 36" xfId="1783" xr:uid="{00000000-0005-0000-0000-0000EA060000}"/>
    <cellStyle name="20% - Акцент5 2 4" xfId="1784" xr:uid="{00000000-0005-0000-0000-0000EB060000}"/>
    <cellStyle name="20% - Акцент5 2 5" xfId="1785" xr:uid="{00000000-0005-0000-0000-0000EC060000}"/>
    <cellStyle name="20% - Акцент5 2 6" xfId="1786" xr:uid="{00000000-0005-0000-0000-0000ED060000}"/>
    <cellStyle name="20% - Акцент5 2 7" xfId="1787" xr:uid="{00000000-0005-0000-0000-0000EE060000}"/>
    <cellStyle name="20% - Акцент5 2 8" xfId="1788" xr:uid="{00000000-0005-0000-0000-0000EF060000}"/>
    <cellStyle name="20% - Акцент5 2 9" xfId="1789" xr:uid="{00000000-0005-0000-0000-0000F0060000}"/>
    <cellStyle name="20% - Акцент5 20" xfId="1790" xr:uid="{00000000-0005-0000-0000-0000F1060000}"/>
    <cellStyle name="20% - Акцент5 20 2" xfId="1791" xr:uid="{00000000-0005-0000-0000-0000F2060000}"/>
    <cellStyle name="20% - Акцент5 20 3" xfId="1792" xr:uid="{00000000-0005-0000-0000-0000F3060000}"/>
    <cellStyle name="20% - Акцент5 20 4" xfId="1793" xr:uid="{00000000-0005-0000-0000-0000F4060000}"/>
    <cellStyle name="20% - Акцент5 21" xfId="1794" xr:uid="{00000000-0005-0000-0000-0000F5060000}"/>
    <cellStyle name="20% - Акцент5 21 2" xfId="1795" xr:uid="{00000000-0005-0000-0000-0000F6060000}"/>
    <cellStyle name="20% - Акцент5 21 3" xfId="1796" xr:uid="{00000000-0005-0000-0000-0000F7060000}"/>
    <cellStyle name="20% - Акцент5 21 4" xfId="1797" xr:uid="{00000000-0005-0000-0000-0000F8060000}"/>
    <cellStyle name="20% - Акцент5 22" xfId="1798" xr:uid="{00000000-0005-0000-0000-0000F9060000}"/>
    <cellStyle name="20% - Акцент5 22 2" xfId="1799" xr:uid="{00000000-0005-0000-0000-0000FA060000}"/>
    <cellStyle name="20% - Акцент5 22 3" xfId="1800" xr:uid="{00000000-0005-0000-0000-0000FB060000}"/>
    <cellStyle name="20% - Акцент5 22 4" xfId="1801" xr:uid="{00000000-0005-0000-0000-0000FC060000}"/>
    <cellStyle name="20% - Акцент5 23" xfId="1802" xr:uid="{00000000-0005-0000-0000-0000FD060000}"/>
    <cellStyle name="20% - Акцент5 23 10" xfId="1803" xr:uid="{00000000-0005-0000-0000-0000FE060000}"/>
    <cellStyle name="20% - Акцент5 23 11" xfId="1804" xr:uid="{00000000-0005-0000-0000-0000FF060000}"/>
    <cellStyle name="20% - Акцент5 23 12" xfId="1805" xr:uid="{00000000-0005-0000-0000-000000070000}"/>
    <cellStyle name="20% - Акцент5 23 13" xfId="1806" xr:uid="{00000000-0005-0000-0000-000001070000}"/>
    <cellStyle name="20% - Акцент5 23 14" xfId="1807" xr:uid="{00000000-0005-0000-0000-000002070000}"/>
    <cellStyle name="20% - Акцент5 23 15" xfId="1808" xr:uid="{00000000-0005-0000-0000-000003070000}"/>
    <cellStyle name="20% - Акцент5 23 16" xfId="1809" xr:uid="{00000000-0005-0000-0000-000004070000}"/>
    <cellStyle name="20% - Акцент5 23 17" xfId="1810" xr:uid="{00000000-0005-0000-0000-000005070000}"/>
    <cellStyle name="20% - Акцент5 23 18" xfId="1811" xr:uid="{00000000-0005-0000-0000-000006070000}"/>
    <cellStyle name="20% - Акцент5 23 19" xfId="1812" xr:uid="{00000000-0005-0000-0000-000007070000}"/>
    <cellStyle name="20% - Акцент5 23 2" xfId="1813" xr:uid="{00000000-0005-0000-0000-000008070000}"/>
    <cellStyle name="20% - Акцент5 23 20" xfId="1814" xr:uid="{00000000-0005-0000-0000-000009070000}"/>
    <cellStyle name="20% - Акцент5 23 21" xfId="1815" xr:uid="{00000000-0005-0000-0000-00000A070000}"/>
    <cellStyle name="20% - Акцент5 23 22" xfId="1816" xr:uid="{00000000-0005-0000-0000-00000B070000}"/>
    <cellStyle name="20% - Акцент5 23 23" xfId="1817" xr:uid="{00000000-0005-0000-0000-00000C070000}"/>
    <cellStyle name="20% - Акцент5 23 24" xfId="1818" xr:uid="{00000000-0005-0000-0000-00000D070000}"/>
    <cellStyle name="20% - Акцент5 23 25" xfId="1819" xr:uid="{00000000-0005-0000-0000-00000E070000}"/>
    <cellStyle name="20% - Акцент5 23 26" xfId="1820" xr:uid="{00000000-0005-0000-0000-00000F070000}"/>
    <cellStyle name="20% - Акцент5 23 27" xfId="1821" xr:uid="{00000000-0005-0000-0000-000010070000}"/>
    <cellStyle name="20% - Акцент5 23 28" xfId="1822" xr:uid="{00000000-0005-0000-0000-000011070000}"/>
    <cellStyle name="20% - Акцент5 23 29" xfId="1823" xr:uid="{00000000-0005-0000-0000-000012070000}"/>
    <cellStyle name="20% - Акцент5 23 3" xfId="1824" xr:uid="{00000000-0005-0000-0000-000013070000}"/>
    <cellStyle name="20% - Акцент5 23 30" xfId="1825" xr:uid="{00000000-0005-0000-0000-000014070000}"/>
    <cellStyle name="20% - Акцент5 23 31" xfId="1826" xr:uid="{00000000-0005-0000-0000-000015070000}"/>
    <cellStyle name="20% - Акцент5 23 32" xfId="1827" xr:uid="{00000000-0005-0000-0000-000016070000}"/>
    <cellStyle name="20% - Акцент5 23 33" xfId="1828" xr:uid="{00000000-0005-0000-0000-000017070000}"/>
    <cellStyle name="20% - Акцент5 23 34" xfId="1829" xr:uid="{00000000-0005-0000-0000-000018070000}"/>
    <cellStyle name="20% - Акцент5 23 35" xfId="1830" xr:uid="{00000000-0005-0000-0000-000019070000}"/>
    <cellStyle name="20% - Акцент5 23 36" xfId="1831" xr:uid="{00000000-0005-0000-0000-00001A070000}"/>
    <cellStyle name="20% - Акцент5 23 37" xfId="1832" xr:uid="{00000000-0005-0000-0000-00001B070000}"/>
    <cellStyle name="20% - Акцент5 23 38" xfId="1833" xr:uid="{00000000-0005-0000-0000-00001C070000}"/>
    <cellStyle name="20% - Акцент5 23 39" xfId="1834" xr:uid="{00000000-0005-0000-0000-00001D070000}"/>
    <cellStyle name="20% - Акцент5 23 4" xfId="1835" xr:uid="{00000000-0005-0000-0000-00001E070000}"/>
    <cellStyle name="20% - Акцент5 23 40" xfId="1836" xr:uid="{00000000-0005-0000-0000-00001F070000}"/>
    <cellStyle name="20% - Акцент5 23 41" xfId="1837" xr:uid="{00000000-0005-0000-0000-000020070000}"/>
    <cellStyle name="20% - Акцент5 23 42" xfId="1838" xr:uid="{00000000-0005-0000-0000-000021070000}"/>
    <cellStyle name="20% - Акцент5 23 43" xfId="1839" xr:uid="{00000000-0005-0000-0000-000022070000}"/>
    <cellStyle name="20% - Акцент5 23 44" xfId="1840" xr:uid="{00000000-0005-0000-0000-000023070000}"/>
    <cellStyle name="20% - Акцент5 23 45" xfId="1841" xr:uid="{00000000-0005-0000-0000-000024070000}"/>
    <cellStyle name="20% - Акцент5 23 46" xfId="1842" xr:uid="{00000000-0005-0000-0000-000025070000}"/>
    <cellStyle name="20% - Акцент5 23 47" xfId="1843" xr:uid="{00000000-0005-0000-0000-000026070000}"/>
    <cellStyle name="20% - Акцент5 23 48" xfId="1844" xr:uid="{00000000-0005-0000-0000-000027070000}"/>
    <cellStyle name="20% - Акцент5 23 49" xfId="1845" xr:uid="{00000000-0005-0000-0000-000028070000}"/>
    <cellStyle name="20% - Акцент5 23 5" xfId="1846" xr:uid="{00000000-0005-0000-0000-000029070000}"/>
    <cellStyle name="20% - Акцент5 23 50" xfId="1847" xr:uid="{00000000-0005-0000-0000-00002A070000}"/>
    <cellStyle name="20% - Акцент5 23 51" xfId="1848" xr:uid="{00000000-0005-0000-0000-00002B070000}"/>
    <cellStyle name="20% - Акцент5 23 52" xfId="1849" xr:uid="{00000000-0005-0000-0000-00002C070000}"/>
    <cellStyle name="20% - Акцент5 23 53" xfId="1850" xr:uid="{00000000-0005-0000-0000-00002D070000}"/>
    <cellStyle name="20% - Акцент5 23 54" xfId="1851" xr:uid="{00000000-0005-0000-0000-00002E070000}"/>
    <cellStyle name="20% - Акцент5 23 55" xfId="1852" xr:uid="{00000000-0005-0000-0000-00002F070000}"/>
    <cellStyle name="20% - Акцент5 23 56" xfId="1853" xr:uid="{00000000-0005-0000-0000-000030070000}"/>
    <cellStyle name="20% - Акцент5 23 57" xfId="1854" xr:uid="{00000000-0005-0000-0000-000031070000}"/>
    <cellStyle name="20% - Акцент5 23 58" xfId="1855" xr:uid="{00000000-0005-0000-0000-000032070000}"/>
    <cellStyle name="20% - Акцент5 23 59" xfId="1856" xr:uid="{00000000-0005-0000-0000-000033070000}"/>
    <cellStyle name="20% - Акцент5 23 6" xfId="1857" xr:uid="{00000000-0005-0000-0000-000034070000}"/>
    <cellStyle name="20% - Акцент5 23 7" xfId="1858" xr:uid="{00000000-0005-0000-0000-000035070000}"/>
    <cellStyle name="20% - Акцент5 23 8" xfId="1859" xr:uid="{00000000-0005-0000-0000-000036070000}"/>
    <cellStyle name="20% - Акцент5 23 9" xfId="1860" xr:uid="{00000000-0005-0000-0000-000037070000}"/>
    <cellStyle name="20% - Акцент5 24" xfId="1861" xr:uid="{00000000-0005-0000-0000-000038070000}"/>
    <cellStyle name="20% - Акцент5 25" xfId="1862" xr:uid="{00000000-0005-0000-0000-000039070000}"/>
    <cellStyle name="20% - Акцент5 26" xfId="1863" xr:uid="{00000000-0005-0000-0000-00003A070000}"/>
    <cellStyle name="20% - Акцент5 27" xfId="1864" xr:uid="{00000000-0005-0000-0000-00003B070000}"/>
    <cellStyle name="20% - Акцент5 28" xfId="1865" xr:uid="{00000000-0005-0000-0000-00003C070000}"/>
    <cellStyle name="20% - Акцент5 29" xfId="1866" xr:uid="{00000000-0005-0000-0000-00003D070000}"/>
    <cellStyle name="20% - Акцент5 3" xfId="1867" xr:uid="{00000000-0005-0000-0000-00003E070000}"/>
    <cellStyle name="20% - Акцент5 4" xfId="1868" xr:uid="{00000000-0005-0000-0000-00003F070000}"/>
    <cellStyle name="20% - Акцент5 5" xfId="1869" xr:uid="{00000000-0005-0000-0000-000040070000}"/>
    <cellStyle name="20% - Акцент5 6" xfId="1870" xr:uid="{00000000-0005-0000-0000-000041070000}"/>
    <cellStyle name="20% - Акцент5 7" xfId="1871" xr:uid="{00000000-0005-0000-0000-000042070000}"/>
    <cellStyle name="20% - Акцент5 8" xfId="1872" xr:uid="{00000000-0005-0000-0000-000043070000}"/>
    <cellStyle name="20% - Акцент5 9" xfId="1873" xr:uid="{00000000-0005-0000-0000-000044070000}"/>
    <cellStyle name="20% - Акцент6 10" xfId="1874" xr:uid="{00000000-0005-0000-0000-000045070000}"/>
    <cellStyle name="20% - Акцент6 11" xfId="1875" xr:uid="{00000000-0005-0000-0000-000046070000}"/>
    <cellStyle name="20% - Акцент6 12" xfId="1876" xr:uid="{00000000-0005-0000-0000-000047070000}"/>
    <cellStyle name="20% - Акцент6 13" xfId="1877" xr:uid="{00000000-0005-0000-0000-000048070000}"/>
    <cellStyle name="20% - Акцент6 14" xfId="1878" xr:uid="{00000000-0005-0000-0000-000049070000}"/>
    <cellStyle name="20% - Акцент6 15" xfId="1879" xr:uid="{00000000-0005-0000-0000-00004A070000}"/>
    <cellStyle name="20% - Акцент6 15 2" xfId="1880" xr:uid="{00000000-0005-0000-0000-00004B070000}"/>
    <cellStyle name="20% - Акцент6 16" xfId="1881" xr:uid="{00000000-0005-0000-0000-00004C070000}"/>
    <cellStyle name="20% - Акцент6 16 2" xfId="1882" xr:uid="{00000000-0005-0000-0000-00004D070000}"/>
    <cellStyle name="20% - Акцент6 17" xfId="1883" xr:uid="{00000000-0005-0000-0000-00004E070000}"/>
    <cellStyle name="20% - Акцент6 17 2" xfId="1884" xr:uid="{00000000-0005-0000-0000-00004F070000}"/>
    <cellStyle name="20% - Акцент6 18" xfId="1885" xr:uid="{00000000-0005-0000-0000-000050070000}"/>
    <cellStyle name="20% - Акцент6 18 2" xfId="1886" xr:uid="{00000000-0005-0000-0000-000051070000}"/>
    <cellStyle name="20% - Акцент6 19" xfId="1887" xr:uid="{00000000-0005-0000-0000-000052070000}"/>
    <cellStyle name="20% - Акцент6 2" xfId="1888" xr:uid="{00000000-0005-0000-0000-000053070000}"/>
    <cellStyle name="20% - Акцент6 2 10" xfId="1889" xr:uid="{00000000-0005-0000-0000-000054070000}"/>
    <cellStyle name="20% - Акцент6 2 11" xfId="1890" xr:uid="{00000000-0005-0000-0000-000055070000}"/>
    <cellStyle name="20% - Акцент6 2 12" xfId="1891" xr:uid="{00000000-0005-0000-0000-000056070000}"/>
    <cellStyle name="20% - Акцент6 2 13" xfId="1892" xr:uid="{00000000-0005-0000-0000-000057070000}"/>
    <cellStyle name="20% - Акцент6 2 14" xfId="1893" xr:uid="{00000000-0005-0000-0000-000058070000}"/>
    <cellStyle name="20% - Акцент6 2 15" xfId="1894" xr:uid="{00000000-0005-0000-0000-000059070000}"/>
    <cellStyle name="20% - Акцент6 2 16" xfId="1895" xr:uid="{00000000-0005-0000-0000-00005A070000}"/>
    <cellStyle name="20% - Акцент6 2 17" xfId="1896" xr:uid="{00000000-0005-0000-0000-00005B070000}"/>
    <cellStyle name="20% - Акцент6 2 18" xfId="1897" xr:uid="{00000000-0005-0000-0000-00005C070000}"/>
    <cellStyle name="20% - Акцент6 2 19" xfId="1898" xr:uid="{00000000-0005-0000-0000-00005D070000}"/>
    <cellStyle name="20% - Акцент6 2 2" xfId="1899" xr:uid="{00000000-0005-0000-0000-00005E070000}"/>
    <cellStyle name="20% - Акцент6 2 20" xfId="1900" xr:uid="{00000000-0005-0000-0000-00005F070000}"/>
    <cellStyle name="20% - Акцент6 2 21" xfId="1901" xr:uid="{00000000-0005-0000-0000-000060070000}"/>
    <cellStyle name="20% - Акцент6 2 22" xfId="1902" xr:uid="{00000000-0005-0000-0000-000061070000}"/>
    <cellStyle name="20% - Акцент6 2 23" xfId="1903" xr:uid="{00000000-0005-0000-0000-000062070000}"/>
    <cellStyle name="20% - Акцент6 2 24" xfId="1904" xr:uid="{00000000-0005-0000-0000-000063070000}"/>
    <cellStyle name="20% - Акцент6 2 25" xfId="1905" xr:uid="{00000000-0005-0000-0000-000064070000}"/>
    <cellStyle name="20% - Акцент6 2 26" xfId="1906" xr:uid="{00000000-0005-0000-0000-000065070000}"/>
    <cellStyle name="20% - Акцент6 2 27" xfId="1907" xr:uid="{00000000-0005-0000-0000-000066070000}"/>
    <cellStyle name="20% - Акцент6 2 28" xfId="1908" xr:uid="{00000000-0005-0000-0000-000067070000}"/>
    <cellStyle name="20% - Акцент6 2 29" xfId="1909" xr:uid="{00000000-0005-0000-0000-000068070000}"/>
    <cellStyle name="20% - Акцент6 2 3" xfId="1910" xr:uid="{00000000-0005-0000-0000-000069070000}"/>
    <cellStyle name="20% - Акцент6 2 30" xfId="1911" xr:uid="{00000000-0005-0000-0000-00006A070000}"/>
    <cellStyle name="20% - Акцент6 2 31" xfId="1912" xr:uid="{00000000-0005-0000-0000-00006B070000}"/>
    <cellStyle name="20% - Акцент6 2 32" xfId="1913" xr:uid="{00000000-0005-0000-0000-00006C070000}"/>
    <cellStyle name="20% - Акцент6 2 33" xfId="1914" xr:uid="{00000000-0005-0000-0000-00006D070000}"/>
    <cellStyle name="20% - Акцент6 2 34" xfId="1915" xr:uid="{00000000-0005-0000-0000-00006E070000}"/>
    <cellStyle name="20% - Акцент6 2 35" xfId="1916" xr:uid="{00000000-0005-0000-0000-00006F070000}"/>
    <cellStyle name="20% - Акцент6 2 36" xfId="1917" xr:uid="{00000000-0005-0000-0000-000070070000}"/>
    <cellStyle name="20% - Акцент6 2 4" xfId="1918" xr:uid="{00000000-0005-0000-0000-000071070000}"/>
    <cellStyle name="20% - Акцент6 2 5" xfId="1919" xr:uid="{00000000-0005-0000-0000-000072070000}"/>
    <cellStyle name="20% - Акцент6 2 6" xfId="1920" xr:uid="{00000000-0005-0000-0000-000073070000}"/>
    <cellStyle name="20% - Акцент6 2 7" xfId="1921" xr:uid="{00000000-0005-0000-0000-000074070000}"/>
    <cellStyle name="20% - Акцент6 2 8" xfId="1922" xr:uid="{00000000-0005-0000-0000-000075070000}"/>
    <cellStyle name="20% - Акцент6 2 9" xfId="1923" xr:uid="{00000000-0005-0000-0000-000076070000}"/>
    <cellStyle name="20% - Акцент6 20" xfId="1924" xr:uid="{00000000-0005-0000-0000-000077070000}"/>
    <cellStyle name="20% - Акцент6 20 2" xfId="1925" xr:uid="{00000000-0005-0000-0000-000078070000}"/>
    <cellStyle name="20% - Акцент6 20 3" xfId="1926" xr:uid="{00000000-0005-0000-0000-000079070000}"/>
    <cellStyle name="20% - Акцент6 20 4" xfId="1927" xr:uid="{00000000-0005-0000-0000-00007A070000}"/>
    <cellStyle name="20% - Акцент6 21" xfId="1928" xr:uid="{00000000-0005-0000-0000-00007B070000}"/>
    <cellStyle name="20% - Акцент6 21 2" xfId="1929" xr:uid="{00000000-0005-0000-0000-00007C070000}"/>
    <cellStyle name="20% - Акцент6 21 3" xfId="1930" xr:uid="{00000000-0005-0000-0000-00007D070000}"/>
    <cellStyle name="20% - Акцент6 21 4" xfId="1931" xr:uid="{00000000-0005-0000-0000-00007E070000}"/>
    <cellStyle name="20% - Акцент6 22" xfId="1932" xr:uid="{00000000-0005-0000-0000-00007F070000}"/>
    <cellStyle name="20% - Акцент6 22 2" xfId="1933" xr:uid="{00000000-0005-0000-0000-000080070000}"/>
    <cellStyle name="20% - Акцент6 22 3" xfId="1934" xr:uid="{00000000-0005-0000-0000-000081070000}"/>
    <cellStyle name="20% - Акцент6 22 4" xfId="1935" xr:uid="{00000000-0005-0000-0000-000082070000}"/>
    <cellStyle name="20% - Акцент6 23" xfId="1936" xr:uid="{00000000-0005-0000-0000-000083070000}"/>
    <cellStyle name="20% - Акцент6 23 10" xfId="1937" xr:uid="{00000000-0005-0000-0000-000084070000}"/>
    <cellStyle name="20% - Акцент6 23 11" xfId="1938" xr:uid="{00000000-0005-0000-0000-000085070000}"/>
    <cellStyle name="20% - Акцент6 23 12" xfId="1939" xr:uid="{00000000-0005-0000-0000-000086070000}"/>
    <cellStyle name="20% - Акцент6 23 13" xfId="1940" xr:uid="{00000000-0005-0000-0000-000087070000}"/>
    <cellStyle name="20% - Акцент6 23 14" xfId="1941" xr:uid="{00000000-0005-0000-0000-000088070000}"/>
    <cellStyle name="20% - Акцент6 23 15" xfId="1942" xr:uid="{00000000-0005-0000-0000-000089070000}"/>
    <cellStyle name="20% - Акцент6 23 16" xfId="1943" xr:uid="{00000000-0005-0000-0000-00008A070000}"/>
    <cellStyle name="20% - Акцент6 23 17" xfId="1944" xr:uid="{00000000-0005-0000-0000-00008B070000}"/>
    <cellStyle name="20% - Акцент6 23 18" xfId="1945" xr:uid="{00000000-0005-0000-0000-00008C070000}"/>
    <cellStyle name="20% - Акцент6 23 19" xfId="1946" xr:uid="{00000000-0005-0000-0000-00008D070000}"/>
    <cellStyle name="20% - Акцент6 23 2" xfId="1947" xr:uid="{00000000-0005-0000-0000-00008E070000}"/>
    <cellStyle name="20% - Акцент6 23 20" xfId="1948" xr:uid="{00000000-0005-0000-0000-00008F070000}"/>
    <cellStyle name="20% - Акцент6 23 21" xfId="1949" xr:uid="{00000000-0005-0000-0000-000090070000}"/>
    <cellStyle name="20% - Акцент6 23 22" xfId="1950" xr:uid="{00000000-0005-0000-0000-000091070000}"/>
    <cellStyle name="20% - Акцент6 23 23" xfId="1951" xr:uid="{00000000-0005-0000-0000-000092070000}"/>
    <cellStyle name="20% - Акцент6 23 24" xfId="1952" xr:uid="{00000000-0005-0000-0000-000093070000}"/>
    <cellStyle name="20% - Акцент6 23 25" xfId="1953" xr:uid="{00000000-0005-0000-0000-000094070000}"/>
    <cellStyle name="20% - Акцент6 23 26" xfId="1954" xr:uid="{00000000-0005-0000-0000-000095070000}"/>
    <cellStyle name="20% - Акцент6 23 27" xfId="1955" xr:uid="{00000000-0005-0000-0000-000096070000}"/>
    <cellStyle name="20% - Акцент6 23 28" xfId="1956" xr:uid="{00000000-0005-0000-0000-000097070000}"/>
    <cellStyle name="20% - Акцент6 23 29" xfId="1957" xr:uid="{00000000-0005-0000-0000-000098070000}"/>
    <cellStyle name="20% - Акцент6 23 3" xfId="1958" xr:uid="{00000000-0005-0000-0000-000099070000}"/>
    <cellStyle name="20% - Акцент6 23 30" xfId="1959" xr:uid="{00000000-0005-0000-0000-00009A070000}"/>
    <cellStyle name="20% - Акцент6 23 31" xfId="1960" xr:uid="{00000000-0005-0000-0000-00009B070000}"/>
    <cellStyle name="20% - Акцент6 23 32" xfId="1961" xr:uid="{00000000-0005-0000-0000-00009C070000}"/>
    <cellStyle name="20% - Акцент6 23 33" xfId="1962" xr:uid="{00000000-0005-0000-0000-00009D070000}"/>
    <cellStyle name="20% - Акцент6 23 34" xfId="1963" xr:uid="{00000000-0005-0000-0000-00009E070000}"/>
    <cellStyle name="20% - Акцент6 23 35" xfId="1964" xr:uid="{00000000-0005-0000-0000-00009F070000}"/>
    <cellStyle name="20% - Акцент6 23 36" xfId="1965" xr:uid="{00000000-0005-0000-0000-0000A0070000}"/>
    <cellStyle name="20% - Акцент6 23 37" xfId="1966" xr:uid="{00000000-0005-0000-0000-0000A1070000}"/>
    <cellStyle name="20% - Акцент6 23 38" xfId="1967" xr:uid="{00000000-0005-0000-0000-0000A2070000}"/>
    <cellStyle name="20% - Акцент6 23 39" xfId="1968" xr:uid="{00000000-0005-0000-0000-0000A3070000}"/>
    <cellStyle name="20% - Акцент6 23 4" xfId="1969" xr:uid="{00000000-0005-0000-0000-0000A4070000}"/>
    <cellStyle name="20% - Акцент6 23 40" xfId="1970" xr:uid="{00000000-0005-0000-0000-0000A5070000}"/>
    <cellStyle name="20% - Акцент6 23 41" xfId="1971" xr:uid="{00000000-0005-0000-0000-0000A6070000}"/>
    <cellStyle name="20% - Акцент6 23 42" xfId="1972" xr:uid="{00000000-0005-0000-0000-0000A7070000}"/>
    <cellStyle name="20% - Акцент6 23 43" xfId="1973" xr:uid="{00000000-0005-0000-0000-0000A8070000}"/>
    <cellStyle name="20% - Акцент6 23 44" xfId="1974" xr:uid="{00000000-0005-0000-0000-0000A9070000}"/>
    <cellStyle name="20% - Акцент6 23 45" xfId="1975" xr:uid="{00000000-0005-0000-0000-0000AA070000}"/>
    <cellStyle name="20% - Акцент6 23 46" xfId="1976" xr:uid="{00000000-0005-0000-0000-0000AB070000}"/>
    <cellStyle name="20% - Акцент6 23 47" xfId="1977" xr:uid="{00000000-0005-0000-0000-0000AC070000}"/>
    <cellStyle name="20% - Акцент6 23 48" xfId="1978" xr:uid="{00000000-0005-0000-0000-0000AD070000}"/>
    <cellStyle name="20% - Акцент6 23 49" xfId="1979" xr:uid="{00000000-0005-0000-0000-0000AE070000}"/>
    <cellStyle name="20% - Акцент6 23 5" xfId="1980" xr:uid="{00000000-0005-0000-0000-0000AF070000}"/>
    <cellStyle name="20% - Акцент6 23 50" xfId="1981" xr:uid="{00000000-0005-0000-0000-0000B0070000}"/>
    <cellStyle name="20% - Акцент6 23 51" xfId="1982" xr:uid="{00000000-0005-0000-0000-0000B1070000}"/>
    <cellStyle name="20% - Акцент6 23 52" xfId="1983" xr:uid="{00000000-0005-0000-0000-0000B2070000}"/>
    <cellStyle name="20% - Акцент6 23 53" xfId="1984" xr:uid="{00000000-0005-0000-0000-0000B3070000}"/>
    <cellStyle name="20% - Акцент6 23 54" xfId="1985" xr:uid="{00000000-0005-0000-0000-0000B4070000}"/>
    <cellStyle name="20% - Акцент6 23 55" xfId="1986" xr:uid="{00000000-0005-0000-0000-0000B5070000}"/>
    <cellStyle name="20% - Акцент6 23 56" xfId="1987" xr:uid="{00000000-0005-0000-0000-0000B6070000}"/>
    <cellStyle name="20% - Акцент6 23 57" xfId="1988" xr:uid="{00000000-0005-0000-0000-0000B7070000}"/>
    <cellStyle name="20% - Акцент6 23 58" xfId="1989" xr:uid="{00000000-0005-0000-0000-0000B8070000}"/>
    <cellStyle name="20% - Акцент6 23 59" xfId="1990" xr:uid="{00000000-0005-0000-0000-0000B9070000}"/>
    <cellStyle name="20% - Акцент6 23 6" xfId="1991" xr:uid="{00000000-0005-0000-0000-0000BA070000}"/>
    <cellStyle name="20% - Акцент6 23 7" xfId="1992" xr:uid="{00000000-0005-0000-0000-0000BB070000}"/>
    <cellStyle name="20% - Акцент6 23 8" xfId="1993" xr:uid="{00000000-0005-0000-0000-0000BC070000}"/>
    <cellStyle name="20% - Акцент6 23 9" xfId="1994" xr:uid="{00000000-0005-0000-0000-0000BD070000}"/>
    <cellStyle name="20% - Акцент6 24" xfId="1995" xr:uid="{00000000-0005-0000-0000-0000BE070000}"/>
    <cellStyle name="20% - Акцент6 25" xfId="1996" xr:uid="{00000000-0005-0000-0000-0000BF070000}"/>
    <cellStyle name="20% - Акцент6 26" xfId="1997" xr:uid="{00000000-0005-0000-0000-0000C0070000}"/>
    <cellStyle name="20% - Акцент6 27" xfId="1998" xr:uid="{00000000-0005-0000-0000-0000C1070000}"/>
    <cellStyle name="20% - Акцент6 28" xfId="1999" xr:uid="{00000000-0005-0000-0000-0000C2070000}"/>
    <cellStyle name="20% - Акцент6 29" xfId="2000" xr:uid="{00000000-0005-0000-0000-0000C3070000}"/>
    <cellStyle name="20% - Акцент6 3" xfId="2001" xr:uid="{00000000-0005-0000-0000-0000C4070000}"/>
    <cellStyle name="20% - Акцент6 4" xfId="2002" xr:uid="{00000000-0005-0000-0000-0000C5070000}"/>
    <cellStyle name="20% - Акцент6 5" xfId="2003" xr:uid="{00000000-0005-0000-0000-0000C6070000}"/>
    <cellStyle name="20% - Акцент6 6" xfId="2004" xr:uid="{00000000-0005-0000-0000-0000C7070000}"/>
    <cellStyle name="20% - Акцент6 7" xfId="2005" xr:uid="{00000000-0005-0000-0000-0000C8070000}"/>
    <cellStyle name="20% - Акцент6 8" xfId="2006" xr:uid="{00000000-0005-0000-0000-0000C9070000}"/>
    <cellStyle name="20% - Акцент6 9" xfId="2007" xr:uid="{00000000-0005-0000-0000-0000CA070000}"/>
    <cellStyle name="2decimal" xfId="2008" xr:uid="{00000000-0005-0000-0000-0000CB070000}"/>
    <cellStyle name="3d" xfId="2009" xr:uid="{00000000-0005-0000-0000-0000CC070000}"/>
    <cellStyle name="4_BODY1" xfId="2010" xr:uid="{00000000-0005-0000-0000-0000CD070000}"/>
    <cellStyle name="4_BODY10" xfId="2011" xr:uid="{00000000-0005-0000-0000-0000CE070000}"/>
    <cellStyle name="4_BODY11" xfId="2012" xr:uid="{00000000-0005-0000-0000-0000CF070000}"/>
    <cellStyle name="4_BODY12" xfId="2013" xr:uid="{00000000-0005-0000-0000-0000D0070000}"/>
    <cellStyle name="4_BODY13" xfId="2014" xr:uid="{00000000-0005-0000-0000-0000D1070000}"/>
    <cellStyle name="4_BODY2" xfId="2015" xr:uid="{00000000-0005-0000-0000-0000D2070000}"/>
    <cellStyle name="4_BODY3" xfId="2016" xr:uid="{00000000-0005-0000-0000-0000D3070000}"/>
    <cellStyle name="4_BODY4" xfId="2017" xr:uid="{00000000-0005-0000-0000-0000D4070000}"/>
    <cellStyle name="4_BODY5" xfId="2018" xr:uid="{00000000-0005-0000-0000-0000D5070000}"/>
    <cellStyle name="4_BODY6" xfId="2019" xr:uid="{00000000-0005-0000-0000-0000D6070000}"/>
    <cellStyle name="4_BODY7" xfId="2020" xr:uid="{00000000-0005-0000-0000-0000D7070000}"/>
    <cellStyle name="4_BODY8" xfId="2021" xr:uid="{00000000-0005-0000-0000-0000D8070000}"/>
    <cellStyle name="4_BODY9" xfId="2022" xr:uid="{00000000-0005-0000-0000-0000D9070000}"/>
    <cellStyle name="40% - Accent1 2" xfId="2023" xr:uid="{00000000-0005-0000-0000-0000DA070000}"/>
    <cellStyle name="40% - Accent1 2 2" xfId="2024" xr:uid="{00000000-0005-0000-0000-0000DB070000}"/>
    <cellStyle name="40% - Accent1 3" xfId="2025" xr:uid="{00000000-0005-0000-0000-0000DC070000}"/>
    <cellStyle name="40% - Accent2 2" xfId="2026" xr:uid="{00000000-0005-0000-0000-0000DD070000}"/>
    <cellStyle name="40% - Accent2 2 2" xfId="2027" xr:uid="{00000000-0005-0000-0000-0000DE070000}"/>
    <cellStyle name="40% - Accent2 3" xfId="2028" xr:uid="{00000000-0005-0000-0000-0000DF070000}"/>
    <cellStyle name="40% - Accent3 2" xfId="2029" xr:uid="{00000000-0005-0000-0000-0000E0070000}"/>
    <cellStyle name="40% - Accent3 2 2" xfId="2030" xr:uid="{00000000-0005-0000-0000-0000E1070000}"/>
    <cellStyle name="40% - Accent3 3" xfId="2031" xr:uid="{00000000-0005-0000-0000-0000E2070000}"/>
    <cellStyle name="40% - Accent4 2" xfId="2032" xr:uid="{00000000-0005-0000-0000-0000E3070000}"/>
    <cellStyle name="40% - Accent4 2 2" xfId="2033" xr:uid="{00000000-0005-0000-0000-0000E4070000}"/>
    <cellStyle name="40% - Accent4 3" xfId="2034" xr:uid="{00000000-0005-0000-0000-0000E5070000}"/>
    <cellStyle name="40% - Accent5 2" xfId="2035" xr:uid="{00000000-0005-0000-0000-0000E6070000}"/>
    <cellStyle name="40% - Accent5 2 2" xfId="2036" xr:uid="{00000000-0005-0000-0000-0000E7070000}"/>
    <cellStyle name="40% - Accent5 3" xfId="2037" xr:uid="{00000000-0005-0000-0000-0000E8070000}"/>
    <cellStyle name="40% - Accent6 2" xfId="2038" xr:uid="{00000000-0005-0000-0000-0000E9070000}"/>
    <cellStyle name="40% - Accent6 2 2" xfId="2039" xr:uid="{00000000-0005-0000-0000-0000EA070000}"/>
    <cellStyle name="40% - Accent6 3" xfId="2040" xr:uid="{00000000-0005-0000-0000-0000EB070000}"/>
    <cellStyle name="40% - Акцент1 10" xfId="2041" xr:uid="{00000000-0005-0000-0000-0000EC070000}"/>
    <cellStyle name="40% - Акцент1 11" xfId="2042" xr:uid="{00000000-0005-0000-0000-0000ED070000}"/>
    <cellStyle name="40% - Акцент1 12" xfId="2043" xr:uid="{00000000-0005-0000-0000-0000EE070000}"/>
    <cellStyle name="40% - Акцент1 13" xfId="2044" xr:uid="{00000000-0005-0000-0000-0000EF070000}"/>
    <cellStyle name="40% - Акцент1 14" xfId="2045" xr:uid="{00000000-0005-0000-0000-0000F0070000}"/>
    <cellStyle name="40% - Акцент1 15" xfId="2046" xr:uid="{00000000-0005-0000-0000-0000F1070000}"/>
    <cellStyle name="40% - Акцент1 15 2" xfId="2047" xr:uid="{00000000-0005-0000-0000-0000F2070000}"/>
    <cellStyle name="40% - Акцент1 16" xfId="2048" xr:uid="{00000000-0005-0000-0000-0000F3070000}"/>
    <cellStyle name="40% - Акцент1 16 2" xfId="2049" xr:uid="{00000000-0005-0000-0000-0000F4070000}"/>
    <cellStyle name="40% - Акцент1 17" xfId="2050" xr:uid="{00000000-0005-0000-0000-0000F5070000}"/>
    <cellStyle name="40% - Акцент1 17 2" xfId="2051" xr:uid="{00000000-0005-0000-0000-0000F6070000}"/>
    <cellStyle name="40% - Акцент1 18" xfId="2052" xr:uid="{00000000-0005-0000-0000-0000F7070000}"/>
    <cellStyle name="40% - Акцент1 18 2" xfId="2053" xr:uid="{00000000-0005-0000-0000-0000F8070000}"/>
    <cellStyle name="40% - Акцент1 19" xfId="2054" xr:uid="{00000000-0005-0000-0000-0000F9070000}"/>
    <cellStyle name="40% - Акцент1 2" xfId="2055" xr:uid="{00000000-0005-0000-0000-0000FA070000}"/>
    <cellStyle name="40% - Акцент1 2 10" xfId="2056" xr:uid="{00000000-0005-0000-0000-0000FB070000}"/>
    <cellStyle name="40% - Акцент1 2 11" xfId="2057" xr:uid="{00000000-0005-0000-0000-0000FC070000}"/>
    <cellStyle name="40% - Акцент1 2 12" xfId="2058" xr:uid="{00000000-0005-0000-0000-0000FD070000}"/>
    <cellStyle name="40% - Акцент1 2 13" xfId="2059" xr:uid="{00000000-0005-0000-0000-0000FE070000}"/>
    <cellStyle name="40% - Акцент1 2 14" xfId="2060" xr:uid="{00000000-0005-0000-0000-0000FF070000}"/>
    <cellStyle name="40% - Акцент1 2 15" xfId="2061" xr:uid="{00000000-0005-0000-0000-000000080000}"/>
    <cellStyle name="40% - Акцент1 2 16" xfId="2062" xr:uid="{00000000-0005-0000-0000-000001080000}"/>
    <cellStyle name="40% - Акцент1 2 17" xfId="2063" xr:uid="{00000000-0005-0000-0000-000002080000}"/>
    <cellStyle name="40% - Акцент1 2 18" xfId="2064" xr:uid="{00000000-0005-0000-0000-000003080000}"/>
    <cellStyle name="40% - Акцент1 2 19" xfId="2065" xr:uid="{00000000-0005-0000-0000-000004080000}"/>
    <cellStyle name="40% - Акцент1 2 2" xfId="2066" xr:uid="{00000000-0005-0000-0000-000005080000}"/>
    <cellStyle name="40% - Акцент1 2 20" xfId="2067" xr:uid="{00000000-0005-0000-0000-000006080000}"/>
    <cellStyle name="40% - Акцент1 2 21" xfId="2068" xr:uid="{00000000-0005-0000-0000-000007080000}"/>
    <cellStyle name="40% - Акцент1 2 22" xfId="2069" xr:uid="{00000000-0005-0000-0000-000008080000}"/>
    <cellStyle name="40% - Акцент1 2 23" xfId="2070" xr:uid="{00000000-0005-0000-0000-000009080000}"/>
    <cellStyle name="40% - Акцент1 2 24" xfId="2071" xr:uid="{00000000-0005-0000-0000-00000A080000}"/>
    <cellStyle name="40% - Акцент1 2 25" xfId="2072" xr:uid="{00000000-0005-0000-0000-00000B080000}"/>
    <cellStyle name="40% - Акцент1 2 26" xfId="2073" xr:uid="{00000000-0005-0000-0000-00000C080000}"/>
    <cellStyle name="40% - Акцент1 2 27" xfId="2074" xr:uid="{00000000-0005-0000-0000-00000D080000}"/>
    <cellStyle name="40% - Акцент1 2 28" xfId="2075" xr:uid="{00000000-0005-0000-0000-00000E080000}"/>
    <cellStyle name="40% - Акцент1 2 29" xfId="2076" xr:uid="{00000000-0005-0000-0000-00000F080000}"/>
    <cellStyle name="40% - Акцент1 2 3" xfId="2077" xr:uid="{00000000-0005-0000-0000-000010080000}"/>
    <cellStyle name="40% - Акцент1 2 30" xfId="2078" xr:uid="{00000000-0005-0000-0000-000011080000}"/>
    <cellStyle name="40% - Акцент1 2 31" xfId="2079" xr:uid="{00000000-0005-0000-0000-000012080000}"/>
    <cellStyle name="40% - Акцент1 2 32" xfId="2080" xr:uid="{00000000-0005-0000-0000-000013080000}"/>
    <cellStyle name="40% - Акцент1 2 33" xfId="2081" xr:uid="{00000000-0005-0000-0000-000014080000}"/>
    <cellStyle name="40% - Акцент1 2 34" xfId="2082" xr:uid="{00000000-0005-0000-0000-000015080000}"/>
    <cellStyle name="40% - Акцент1 2 35" xfId="2083" xr:uid="{00000000-0005-0000-0000-000016080000}"/>
    <cellStyle name="40% - Акцент1 2 36" xfId="2084" xr:uid="{00000000-0005-0000-0000-000017080000}"/>
    <cellStyle name="40% - Акцент1 2 4" xfId="2085" xr:uid="{00000000-0005-0000-0000-000018080000}"/>
    <cellStyle name="40% - Акцент1 2 5" xfId="2086" xr:uid="{00000000-0005-0000-0000-000019080000}"/>
    <cellStyle name="40% - Акцент1 2 6" xfId="2087" xr:uid="{00000000-0005-0000-0000-00001A080000}"/>
    <cellStyle name="40% - Акцент1 2 7" xfId="2088" xr:uid="{00000000-0005-0000-0000-00001B080000}"/>
    <cellStyle name="40% - Акцент1 2 8" xfId="2089" xr:uid="{00000000-0005-0000-0000-00001C080000}"/>
    <cellStyle name="40% - Акцент1 2 9" xfId="2090" xr:uid="{00000000-0005-0000-0000-00001D080000}"/>
    <cellStyle name="40% - Акцент1 20" xfId="2091" xr:uid="{00000000-0005-0000-0000-00001E080000}"/>
    <cellStyle name="40% - Акцент1 20 2" xfId="2092" xr:uid="{00000000-0005-0000-0000-00001F080000}"/>
    <cellStyle name="40% - Акцент1 20 3" xfId="2093" xr:uid="{00000000-0005-0000-0000-000020080000}"/>
    <cellStyle name="40% - Акцент1 20 4" xfId="2094" xr:uid="{00000000-0005-0000-0000-000021080000}"/>
    <cellStyle name="40% - Акцент1 21" xfId="2095" xr:uid="{00000000-0005-0000-0000-000022080000}"/>
    <cellStyle name="40% - Акцент1 21 2" xfId="2096" xr:uid="{00000000-0005-0000-0000-000023080000}"/>
    <cellStyle name="40% - Акцент1 21 3" xfId="2097" xr:uid="{00000000-0005-0000-0000-000024080000}"/>
    <cellStyle name="40% - Акцент1 21 4" xfId="2098" xr:uid="{00000000-0005-0000-0000-000025080000}"/>
    <cellStyle name="40% - Акцент1 22" xfId="2099" xr:uid="{00000000-0005-0000-0000-000026080000}"/>
    <cellStyle name="40% - Акцент1 22 2" xfId="2100" xr:uid="{00000000-0005-0000-0000-000027080000}"/>
    <cellStyle name="40% - Акцент1 22 3" xfId="2101" xr:uid="{00000000-0005-0000-0000-000028080000}"/>
    <cellStyle name="40% - Акцент1 22 4" xfId="2102" xr:uid="{00000000-0005-0000-0000-000029080000}"/>
    <cellStyle name="40% - Акцент1 23" xfId="2103" xr:uid="{00000000-0005-0000-0000-00002A080000}"/>
    <cellStyle name="40% - Акцент1 23 10" xfId="2104" xr:uid="{00000000-0005-0000-0000-00002B080000}"/>
    <cellStyle name="40% - Акцент1 23 11" xfId="2105" xr:uid="{00000000-0005-0000-0000-00002C080000}"/>
    <cellStyle name="40% - Акцент1 23 12" xfId="2106" xr:uid="{00000000-0005-0000-0000-00002D080000}"/>
    <cellStyle name="40% - Акцент1 23 13" xfId="2107" xr:uid="{00000000-0005-0000-0000-00002E080000}"/>
    <cellStyle name="40% - Акцент1 23 14" xfId="2108" xr:uid="{00000000-0005-0000-0000-00002F080000}"/>
    <cellStyle name="40% - Акцент1 23 15" xfId="2109" xr:uid="{00000000-0005-0000-0000-000030080000}"/>
    <cellStyle name="40% - Акцент1 23 16" xfId="2110" xr:uid="{00000000-0005-0000-0000-000031080000}"/>
    <cellStyle name="40% - Акцент1 23 17" xfId="2111" xr:uid="{00000000-0005-0000-0000-000032080000}"/>
    <cellStyle name="40% - Акцент1 23 18" xfId="2112" xr:uid="{00000000-0005-0000-0000-000033080000}"/>
    <cellStyle name="40% - Акцент1 23 19" xfId="2113" xr:uid="{00000000-0005-0000-0000-000034080000}"/>
    <cellStyle name="40% - Акцент1 23 2" xfId="2114" xr:uid="{00000000-0005-0000-0000-000035080000}"/>
    <cellStyle name="40% - Акцент1 23 20" xfId="2115" xr:uid="{00000000-0005-0000-0000-000036080000}"/>
    <cellStyle name="40% - Акцент1 23 21" xfId="2116" xr:uid="{00000000-0005-0000-0000-000037080000}"/>
    <cellStyle name="40% - Акцент1 23 22" xfId="2117" xr:uid="{00000000-0005-0000-0000-000038080000}"/>
    <cellStyle name="40% - Акцент1 23 23" xfId="2118" xr:uid="{00000000-0005-0000-0000-000039080000}"/>
    <cellStyle name="40% - Акцент1 23 24" xfId="2119" xr:uid="{00000000-0005-0000-0000-00003A080000}"/>
    <cellStyle name="40% - Акцент1 23 25" xfId="2120" xr:uid="{00000000-0005-0000-0000-00003B080000}"/>
    <cellStyle name="40% - Акцент1 23 26" xfId="2121" xr:uid="{00000000-0005-0000-0000-00003C080000}"/>
    <cellStyle name="40% - Акцент1 23 27" xfId="2122" xr:uid="{00000000-0005-0000-0000-00003D080000}"/>
    <cellStyle name="40% - Акцент1 23 28" xfId="2123" xr:uid="{00000000-0005-0000-0000-00003E080000}"/>
    <cellStyle name="40% - Акцент1 23 29" xfId="2124" xr:uid="{00000000-0005-0000-0000-00003F080000}"/>
    <cellStyle name="40% - Акцент1 23 3" xfId="2125" xr:uid="{00000000-0005-0000-0000-000040080000}"/>
    <cellStyle name="40% - Акцент1 23 30" xfId="2126" xr:uid="{00000000-0005-0000-0000-000041080000}"/>
    <cellStyle name="40% - Акцент1 23 31" xfId="2127" xr:uid="{00000000-0005-0000-0000-000042080000}"/>
    <cellStyle name="40% - Акцент1 23 32" xfId="2128" xr:uid="{00000000-0005-0000-0000-000043080000}"/>
    <cellStyle name="40% - Акцент1 23 33" xfId="2129" xr:uid="{00000000-0005-0000-0000-000044080000}"/>
    <cellStyle name="40% - Акцент1 23 34" xfId="2130" xr:uid="{00000000-0005-0000-0000-000045080000}"/>
    <cellStyle name="40% - Акцент1 23 35" xfId="2131" xr:uid="{00000000-0005-0000-0000-000046080000}"/>
    <cellStyle name="40% - Акцент1 23 36" xfId="2132" xr:uid="{00000000-0005-0000-0000-000047080000}"/>
    <cellStyle name="40% - Акцент1 23 37" xfId="2133" xr:uid="{00000000-0005-0000-0000-000048080000}"/>
    <cellStyle name="40% - Акцент1 23 38" xfId="2134" xr:uid="{00000000-0005-0000-0000-000049080000}"/>
    <cellStyle name="40% - Акцент1 23 39" xfId="2135" xr:uid="{00000000-0005-0000-0000-00004A080000}"/>
    <cellStyle name="40% - Акцент1 23 4" xfId="2136" xr:uid="{00000000-0005-0000-0000-00004B080000}"/>
    <cellStyle name="40% - Акцент1 23 40" xfId="2137" xr:uid="{00000000-0005-0000-0000-00004C080000}"/>
    <cellStyle name="40% - Акцент1 23 41" xfId="2138" xr:uid="{00000000-0005-0000-0000-00004D080000}"/>
    <cellStyle name="40% - Акцент1 23 42" xfId="2139" xr:uid="{00000000-0005-0000-0000-00004E080000}"/>
    <cellStyle name="40% - Акцент1 23 43" xfId="2140" xr:uid="{00000000-0005-0000-0000-00004F080000}"/>
    <cellStyle name="40% - Акцент1 23 44" xfId="2141" xr:uid="{00000000-0005-0000-0000-000050080000}"/>
    <cellStyle name="40% - Акцент1 23 45" xfId="2142" xr:uid="{00000000-0005-0000-0000-000051080000}"/>
    <cellStyle name="40% - Акцент1 23 46" xfId="2143" xr:uid="{00000000-0005-0000-0000-000052080000}"/>
    <cellStyle name="40% - Акцент1 23 47" xfId="2144" xr:uid="{00000000-0005-0000-0000-000053080000}"/>
    <cellStyle name="40% - Акцент1 23 48" xfId="2145" xr:uid="{00000000-0005-0000-0000-000054080000}"/>
    <cellStyle name="40% - Акцент1 23 49" xfId="2146" xr:uid="{00000000-0005-0000-0000-000055080000}"/>
    <cellStyle name="40% - Акцент1 23 5" xfId="2147" xr:uid="{00000000-0005-0000-0000-000056080000}"/>
    <cellStyle name="40% - Акцент1 23 50" xfId="2148" xr:uid="{00000000-0005-0000-0000-000057080000}"/>
    <cellStyle name="40% - Акцент1 23 51" xfId="2149" xr:uid="{00000000-0005-0000-0000-000058080000}"/>
    <cellStyle name="40% - Акцент1 23 52" xfId="2150" xr:uid="{00000000-0005-0000-0000-000059080000}"/>
    <cellStyle name="40% - Акцент1 23 53" xfId="2151" xr:uid="{00000000-0005-0000-0000-00005A080000}"/>
    <cellStyle name="40% - Акцент1 23 54" xfId="2152" xr:uid="{00000000-0005-0000-0000-00005B080000}"/>
    <cellStyle name="40% - Акцент1 23 55" xfId="2153" xr:uid="{00000000-0005-0000-0000-00005C080000}"/>
    <cellStyle name="40% - Акцент1 23 56" xfId="2154" xr:uid="{00000000-0005-0000-0000-00005D080000}"/>
    <cellStyle name="40% - Акцент1 23 57" xfId="2155" xr:uid="{00000000-0005-0000-0000-00005E080000}"/>
    <cellStyle name="40% - Акцент1 23 58" xfId="2156" xr:uid="{00000000-0005-0000-0000-00005F080000}"/>
    <cellStyle name="40% - Акцент1 23 59" xfId="2157" xr:uid="{00000000-0005-0000-0000-000060080000}"/>
    <cellStyle name="40% - Акцент1 23 6" xfId="2158" xr:uid="{00000000-0005-0000-0000-000061080000}"/>
    <cellStyle name="40% - Акцент1 23 7" xfId="2159" xr:uid="{00000000-0005-0000-0000-000062080000}"/>
    <cellStyle name="40% - Акцент1 23 8" xfId="2160" xr:uid="{00000000-0005-0000-0000-000063080000}"/>
    <cellStyle name="40% - Акцент1 23 9" xfId="2161" xr:uid="{00000000-0005-0000-0000-000064080000}"/>
    <cellStyle name="40% - Акцент1 24" xfId="2162" xr:uid="{00000000-0005-0000-0000-000065080000}"/>
    <cellStyle name="40% - Акцент1 25" xfId="2163" xr:uid="{00000000-0005-0000-0000-000066080000}"/>
    <cellStyle name="40% - Акцент1 26" xfId="2164" xr:uid="{00000000-0005-0000-0000-000067080000}"/>
    <cellStyle name="40% - Акцент1 27" xfId="2165" xr:uid="{00000000-0005-0000-0000-000068080000}"/>
    <cellStyle name="40% - Акцент1 28" xfId="2166" xr:uid="{00000000-0005-0000-0000-000069080000}"/>
    <cellStyle name="40% - Акцент1 29" xfId="2167" xr:uid="{00000000-0005-0000-0000-00006A080000}"/>
    <cellStyle name="40% - Акцент1 3" xfId="2168" xr:uid="{00000000-0005-0000-0000-00006B080000}"/>
    <cellStyle name="40% - Акцент1 4" xfId="2169" xr:uid="{00000000-0005-0000-0000-00006C080000}"/>
    <cellStyle name="40% - Акцент1 5" xfId="2170" xr:uid="{00000000-0005-0000-0000-00006D080000}"/>
    <cellStyle name="40% - Акцент1 6" xfId="2171" xr:uid="{00000000-0005-0000-0000-00006E080000}"/>
    <cellStyle name="40% - Акцент1 7" xfId="2172" xr:uid="{00000000-0005-0000-0000-00006F080000}"/>
    <cellStyle name="40% - Акцент1 8" xfId="2173" xr:uid="{00000000-0005-0000-0000-000070080000}"/>
    <cellStyle name="40% - Акцент1 9" xfId="2174" xr:uid="{00000000-0005-0000-0000-000071080000}"/>
    <cellStyle name="40% - Акцент2 10" xfId="2175" xr:uid="{00000000-0005-0000-0000-000072080000}"/>
    <cellStyle name="40% - Акцент2 11" xfId="2176" xr:uid="{00000000-0005-0000-0000-000073080000}"/>
    <cellStyle name="40% - Акцент2 12" xfId="2177" xr:uid="{00000000-0005-0000-0000-000074080000}"/>
    <cellStyle name="40% - Акцент2 13" xfId="2178" xr:uid="{00000000-0005-0000-0000-000075080000}"/>
    <cellStyle name="40% - Акцент2 14" xfId="2179" xr:uid="{00000000-0005-0000-0000-000076080000}"/>
    <cellStyle name="40% - Акцент2 15" xfId="2180" xr:uid="{00000000-0005-0000-0000-000077080000}"/>
    <cellStyle name="40% - Акцент2 15 2" xfId="2181" xr:uid="{00000000-0005-0000-0000-000078080000}"/>
    <cellStyle name="40% - Акцент2 16" xfId="2182" xr:uid="{00000000-0005-0000-0000-000079080000}"/>
    <cellStyle name="40% - Акцент2 16 2" xfId="2183" xr:uid="{00000000-0005-0000-0000-00007A080000}"/>
    <cellStyle name="40% - Акцент2 17" xfId="2184" xr:uid="{00000000-0005-0000-0000-00007B080000}"/>
    <cellStyle name="40% - Акцент2 17 2" xfId="2185" xr:uid="{00000000-0005-0000-0000-00007C080000}"/>
    <cellStyle name="40% - Акцент2 18" xfId="2186" xr:uid="{00000000-0005-0000-0000-00007D080000}"/>
    <cellStyle name="40% - Акцент2 18 2" xfId="2187" xr:uid="{00000000-0005-0000-0000-00007E080000}"/>
    <cellStyle name="40% - Акцент2 19" xfId="2188" xr:uid="{00000000-0005-0000-0000-00007F080000}"/>
    <cellStyle name="40% - Акцент2 2" xfId="2189" xr:uid="{00000000-0005-0000-0000-000080080000}"/>
    <cellStyle name="40% - Акцент2 2 10" xfId="2190" xr:uid="{00000000-0005-0000-0000-000081080000}"/>
    <cellStyle name="40% - Акцент2 2 11" xfId="2191" xr:uid="{00000000-0005-0000-0000-000082080000}"/>
    <cellStyle name="40% - Акцент2 2 12" xfId="2192" xr:uid="{00000000-0005-0000-0000-000083080000}"/>
    <cellStyle name="40% - Акцент2 2 13" xfId="2193" xr:uid="{00000000-0005-0000-0000-000084080000}"/>
    <cellStyle name="40% - Акцент2 2 14" xfId="2194" xr:uid="{00000000-0005-0000-0000-000085080000}"/>
    <cellStyle name="40% - Акцент2 2 15" xfId="2195" xr:uid="{00000000-0005-0000-0000-000086080000}"/>
    <cellStyle name="40% - Акцент2 2 16" xfId="2196" xr:uid="{00000000-0005-0000-0000-000087080000}"/>
    <cellStyle name="40% - Акцент2 2 17" xfId="2197" xr:uid="{00000000-0005-0000-0000-000088080000}"/>
    <cellStyle name="40% - Акцент2 2 18" xfId="2198" xr:uid="{00000000-0005-0000-0000-000089080000}"/>
    <cellStyle name="40% - Акцент2 2 19" xfId="2199" xr:uid="{00000000-0005-0000-0000-00008A080000}"/>
    <cellStyle name="40% - Акцент2 2 2" xfId="2200" xr:uid="{00000000-0005-0000-0000-00008B080000}"/>
    <cellStyle name="40% - Акцент2 2 20" xfId="2201" xr:uid="{00000000-0005-0000-0000-00008C080000}"/>
    <cellStyle name="40% - Акцент2 2 21" xfId="2202" xr:uid="{00000000-0005-0000-0000-00008D080000}"/>
    <cellStyle name="40% - Акцент2 2 22" xfId="2203" xr:uid="{00000000-0005-0000-0000-00008E080000}"/>
    <cellStyle name="40% - Акцент2 2 23" xfId="2204" xr:uid="{00000000-0005-0000-0000-00008F080000}"/>
    <cellStyle name="40% - Акцент2 2 24" xfId="2205" xr:uid="{00000000-0005-0000-0000-000090080000}"/>
    <cellStyle name="40% - Акцент2 2 25" xfId="2206" xr:uid="{00000000-0005-0000-0000-000091080000}"/>
    <cellStyle name="40% - Акцент2 2 26" xfId="2207" xr:uid="{00000000-0005-0000-0000-000092080000}"/>
    <cellStyle name="40% - Акцент2 2 27" xfId="2208" xr:uid="{00000000-0005-0000-0000-000093080000}"/>
    <cellStyle name="40% - Акцент2 2 28" xfId="2209" xr:uid="{00000000-0005-0000-0000-000094080000}"/>
    <cellStyle name="40% - Акцент2 2 29" xfId="2210" xr:uid="{00000000-0005-0000-0000-000095080000}"/>
    <cellStyle name="40% - Акцент2 2 3" xfId="2211" xr:uid="{00000000-0005-0000-0000-000096080000}"/>
    <cellStyle name="40% - Акцент2 2 30" xfId="2212" xr:uid="{00000000-0005-0000-0000-000097080000}"/>
    <cellStyle name="40% - Акцент2 2 31" xfId="2213" xr:uid="{00000000-0005-0000-0000-000098080000}"/>
    <cellStyle name="40% - Акцент2 2 32" xfId="2214" xr:uid="{00000000-0005-0000-0000-000099080000}"/>
    <cellStyle name="40% - Акцент2 2 33" xfId="2215" xr:uid="{00000000-0005-0000-0000-00009A080000}"/>
    <cellStyle name="40% - Акцент2 2 34" xfId="2216" xr:uid="{00000000-0005-0000-0000-00009B080000}"/>
    <cellStyle name="40% - Акцент2 2 35" xfId="2217" xr:uid="{00000000-0005-0000-0000-00009C080000}"/>
    <cellStyle name="40% - Акцент2 2 36" xfId="2218" xr:uid="{00000000-0005-0000-0000-00009D080000}"/>
    <cellStyle name="40% - Акцент2 2 4" xfId="2219" xr:uid="{00000000-0005-0000-0000-00009E080000}"/>
    <cellStyle name="40% - Акцент2 2 5" xfId="2220" xr:uid="{00000000-0005-0000-0000-00009F080000}"/>
    <cellStyle name="40% - Акцент2 2 6" xfId="2221" xr:uid="{00000000-0005-0000-0000-0000A0080000}"/>
    <cellStyle name="40% - Акцент2 2 7" xfId="2222" xr:uid="{00000000-0005-0000-0000-0000A1080000}"/>
    <cellStyle name="40% - Акцент2 2 8" xfId="2223" xr:uid="{00000000-0005-0000-0000-0000A2080000}"/>
    <cellStyle name="40% - Акцент2 2 9" xfId="2224" xr:uid="{00000000-0005-0000-0000-0000A3080000}"/>
    <cellStyle name="40% - Акцент2 20" xfId="2225" xr:uid="{00000000-0005-0000-0000-0000A4080000}"/>
    <cellStyle name="40% - Акцент2 20 2" xfId="2226" xr:uid="{00000000-0005-0000-0000-0000A5080000}"/>
    <cellStyle name="40% - Акцент2 20 3" xfId="2227" xr:uid="{00000000-0005-0000-0000-0000A6080000}"/>
    <cellStyle name="40% - Акцент2 20 4" xfId="2228" xr:uid="{00000000-0005-0000-0000-0000A7080000}"/>
    <cellStyle name="40% - Акцент2 21" xfId="2229" xr:uid="{00000000-0005-0000-0000-0000A8080000}"/>
    <cellStyle name="40% - Акцент2 21 2" xfId="2230" xr:uid="{00000000-0005-0000-0000-0000A9080000}"/>
    <cellStyle name="40% - Акцент2 21 3" xfId="2231" xr:uid="{00000000-0005-0000-0000-0000AA080000}"/>
    <cellStyle name="40% - Акцент2 21 4" xfId="2232" xr:uid="{00000000-0005-0000-0000-0000AB080000}"/>
    <cellStyle name="40% - Акцент2 22" xfId="2233" xr:uid="{00000000-0005-0000-0000-0000AC080000}"/>
    <cellStyle name="40% - Акцент2 22 2" xfId="2234" xr:uid="{00000000-0005-0000-0000-0000AD080000}"/>
    <cellStyle name="40% - Акцент2 22 3" xfId="2235" xr:uid="{00000000-0005-0000-0000-0000AE080000}"/>
    <cellStyle name="40% - Акцент2 22 4" xfId="2236" xr:uid="{00000000-0005-0000-0000-0000AF080000}"/>
    <cellStyle name="40% - Акцент2 23" xfId="2237" xr:uid="{00000000-0005-0000-0000-0000B0080000}"/>
    <cellStyle name="40% - Акцент2 23 10" xfId="2238" xr:uid="{00000000-0005-0000-0000-0000B1080000}"/>
    <cellStyle name="40% - Акцент2 23 11" xfId="2239" xr:uid="{00000000-0005-0000-0000-0000B2080000}"/>
    <cellStyle name="40% - Акцент2 23 12" xfId="2240" xr:uid="{00000000-0005-0000-0000-0000B3080000}"/>
    <cellStyle name="40% - Акцент2 23 13" xfId="2241" xr:uid="{00000000-0005-0000-0000-0000B4080000}"/>
    <cellStyle name="40% - Акцент2 23 14" xfId="2242" xr:uid="{00000000-0005-0000-0000-0000B5080000}"/>
    <cellStyle name="40% - Акцент2 23 15" xfId="2243" xr:uid="{00000000-0005-0000-0000-0000B6080000}"/>
    <cellStyle name="40% - Акцент2 23 16" xfId="2244" xr:uid="{00000000-0005-0000-0000-0000B7080000}"/>
    <cellStyle name="40% - Акцент2 23 17" xfId="2245" xr:uid="{00000000-0005-0000-0000-0000B8080000}"/>
    <cellStyle name="40% - Акцент2 23 18" xfId="2246" xr:uid="{00000000-0005-0000-0000-0000B9080000}"/>
    <cellStyle name="40% - Акцент2 23 19" xfId="2247" xr:uid="{00000000-0005-0000-0000-0000BA080000}"/>
    <cellStyle name="40% - Акцент2 23 2" xfId="2248" xr:uid="{00000000-0005-0000-0000-0000BB080000}"/>
    <cellStyle name="40% - Акцент2 23 20" xfId="2249" xr:uid="{00000000-0005-0000-0000-0000BC080000}"/>
    <cellStyle name="40% - Акцент2 23 21" xfId="2250" xr:uid="{00000000-0005-0000-0000-0000BD080000}"/>
    <cellStyle name="40% - Акцент2 23 22" xfId="2251" xr:uid="{00000000-0005-0000-0000-0000BE080000}"/>
    <cellStyle name="40% - Акцент2 23 23" xfId="2252" xr:uid="{00000000-0005-0000-0000-0000BF080000}"/>
    <cellStyle name="40% - Акцент2 23 24" xfId="2253" xr:uid="{00000000-0005-0000-0000-0000C0080000}"/>
    <cellStyle name="40% - Акцент2 23 25" xfId="2254" xr:uid="{00000000-0005-0000-0000-0000C1080000}"/>
    <cellStyle name="40% - Акцент2 23 26" xfId="2255" xr:uid="{00000000-0005-0000-0000-0000C2080000}"/>
    <cellStyle name="40% - Акцент2 23 27" xfId="2256" xr:uid="{00000000-0005-0000-0000-0000C3080000}"/>
    <cellStyle name="40% - Акцент2 23 28" xfId="2257" xr:uid="{00000000-0005-0000-0000-0000C4080000}"/>
    <cellStyle name="40% - Акцент2 23 29" xfId="2258" xr:uid="{00000000-0005-0000-0000-0000C5080000}"/>
    <cellStyle name="40% - Акцент2 23 3" xfId="2259" xr:uid="{00000000-0005-0000-0000-0000C6080000}"/>
    <cellStyle name="40% - Акцент2 23 30" xfId="2260" xr:uid="{00000000-0005-0000-0000-0000C7080000}"/>
    <cellStyle name="40% - Акцент2 23 31" xfId="2261" xr:uid="{00000000-0005-0000-0000-0000C8080000}"/>
    <cellStyle name="40% - Акцент2 23 32" xfId="2262" xr:uid="{00000000-0005-0000-0000-0000C9080000}"/>
    <cellStyle name="40% - Акцент2 23 33" xfId="2263" xr:uid="{00000000-0005-0000-0000-0000CA080000}"/>
    <cellStyle name="40% - Акцент2 23 34" xfId="2264" xr:uid="{00000000-0005-0000-0000-0000CB080000}"/>
    <cellStyle name="40% - Акцент2 23 35" xfId="2265" xr:uid="{00000000-0005-0000-0000-0000CC080000}"/>
    <cellStyle name="40% - Акцент2 23 36" xfId="2266" xr:uid="{00000000-0005-0000-0000-0000CD080000}"/>
    <cellStyle name="40% - Акцент2 23 37" xfId="2267" xr:uid="{00000000-0005-0000-0000-0000CE080000}"/>
    <cellStyle name="40% - Акцент2 23 38" xfId="2268" xr:uid="{00000000-0005-0000-0000-0000CF080000}"/>
    <cellStyle name="40% - Акцент2 23 39" xfId="2269" xr:uid="{00000000-0005-0000-0000-0000D0080000}"/>
    <cellStyle name="40% - Акцент2 23 4" xfId="2270" xr:uid="{00000000-0005-0000-0000-0000D1080000}"/>
    <cellStyle name="40% - Акцент2 23 40" xfId="2271" xr:uid="{00000000-0005-0000-0000-0000D2080000}"/>
    <cellStyle name="40% - Акцент2 23 41" xfId="2272" xr:uid="{00000000-0005-0000-0000-0000D3080000}"/>
    <cellStyle name="40% - Акцент2 23 42" xfId="2273" xr:uid="{00000000-0005-0000-0000-0000D4080000}"/>
    <cellStyle name="40% - Акцент2 23 43" xfId="2274" xr:uid="{00000000-0005-0000-0000-0000D5080000}"/>
    <cellStyle name="40% - Акцент2 23 44" xfId="2275" xr:uid="{00000000-0005-0000-0000-0000D6080000}"/>
    <cellStyle name="40% - Акцент2 23 45" xfId="2276" xr:uid="{00000000-0005-0000-0000-0000D7080000}"/>
    <cellStyle name="40% - Акцент2 23 46" xfId="2277" xr:uid="{00000000-0005-0000-0000-0000D8080000}"/>
    <cellStyle name="40% - Акцент2 23 47" xfId="2278" xr:uid="{00000000-0005-0000-0000-0000D9080000}"/>
    <cellStyle name="40% - Акцент2 23 48" xfId="2279" xr:uid="{00000000-0005-0000-0000-0000DA080000}"/>
    <cellStyle name="40% - Акцент2 23 49" xfId="2280" xr:uid="{00000000-0005-0000-0000-0000DB080000}"/>
    <cellStyle name="40% - Акцент2 23 5" xfId="2281" xr:uid="{00000000-0005-0000-0000-0000DC080000}"/>
    <cellStyle name="40% - Акцент2 23 50" xfId="2282" xr:uid="{00000000-0005-0000-0000-0000DD080000}"/>
    <cellStyle name="40% - Акцент2 23 51" xfId="2283" xr:uid="{00000000-0005-0000-0000-0000DE080000}"/>
    <cellStyle name="40% - Акцент2 23 52" xfId="2284" xr:uid="{00000000-0005-0000-0000-0000DF080000}"/>
    <cellStyle name="40% - Акцент2 23 53" xfId="2285" xr:uid="{00000000-0005-0000-0000-0000E0080000}"/>
    <cellStyle name="40% - Акцент2 23 54" xfId="2286" xr:uid="{00000000-0005-0000-0000-0000E1080000}"/>
    <cellStyle name="40% - Акцент2 23 55" xfId="2287" xr:uid="{00000000-0005-0000-0000-0000E2080000}"/>
    <cellStyle name="40% - Акцент2 23 56" xfId="2288" xr:uid="{00000000-0005-0000-0000-0000E3080000}"/>
    <cellStyle name="40% - Акцент2 23 57" xfId="2289" xr:uid="{00000000-0005-0000-0000-0000E4080000}"/>
    <cellStyle name="40% - Акцент2 23 58" xfId="2290" xr:uid="{00000000-0005-0000-0000-0000E5080000}"/>
    <cellStyle name="40% - Акцент2 23 59" xfId="2291" xr:uid="{00000000-0005-0000-0000-0000E6080000}"/>
    <cellStyle name="40% - Акцент2 23 6" xfId="2292" xr:uid="{00000000-0005-0000-0000-0000E7080000}"/>
    <cellStyle name="40% - Акцент2 23 7" xfId="2293" xr:uid="{00000000-0005-0000-0000-0000E8080000}"/>
    <cellStyle name="40% - Акцент2 23 8" xfId="2294" xr:uid="{00000000-0005-0000-0000-0000E9080000}"/>
    <cellStyle name="40% - Акцент2 23 9" xfId="2295" xr:uid="{00000000-0005-0000-0000-0000EA080000}"/>
    <cellStyle name="40% - Акцент2 24" xfId="2296" xr:uid="{00000000-0005-0000-0000-0000EB080000}"/>
    <cellStyle name="40% - Акцент2 25" xfId="2297" xr:uid="{00000000-0005-0000-0000-0000EC080000}"/>
    <cellStyle name="40% - Акцент2 26" xfId="2298" xr:uid="{00000000-0005-0000-0000-0000ED080000}"/>
    <cellStyle name="40% - Акцент2 27" xfId="2299" xr:uid="{00000000-0005-0000-0000-0000EE080000}"/>
    <cellStyle name="40% - Акцент2 28" xfId="2300" xr:uid="{00000000-0005-0000-0000-0000EF080000}"/>
    <cellStyle name="40% - Акцент2 29" xfId="2301" xr:uid="{00000000-0005-0000-0000-0000F0080000}"/>
    <cellStyle name="40% - Акцент2 3" xfId="2302" xr:uid="{00000000-0005-0000-0000-0000F1080000}"/>
    <cellStyle name="40% - Акцент2 4" xfId="2303" xr:uid="{00000000-0005-0000-0000-0000F2080000}"/>
    <cellStyle name="40% - Акцент2 5" xfId="2304" xr:uid="{00000000-0005-0000-0000-0000F3080000}"/>
    <cellStyle name="40% - Акцент2 6" xfId="2305" xr:uid="{00000000-0005-0000-0000-0000F4080000}"/>
    <cellStyle name="40% - Акцент2 7" xfId="2306" xr:uid="{00000000-0005-0000-0000-0000F5080000}"/>
    <cellStyle name="40% - Акцент2 8" xfId="2307" xr:uid="{00000000-0005-0000-0000-0000F6080000}"/>
    <cellStyle name="40% - Акцент2 9" xfId="2308" xr:uid="{00000000-0005-0000-0000-0000F7080000}"/>
    <cellStyle name="40% - Акцент3 10" xfId="2309" xr:uid="{00000000-0005-0000-0000-0000F8080000}"/>
    <cellStyle name="40% - Акцент3 11" xfId="2310" xr:uid="{00000000-0005-0000-0000-0000F9080000}"/>
    <cellStyle name="40% - Акцент3 12" xfId="2311" xr:uid="{00000000-0005-0000-0000-0000FA080000}"/>
    <cellStyle name="40% - Акцент3 13" xfId="2312" xr:uid="{00000000-0005-0000-0000-0000FB080000}"/>
    <cellStyle name="40% - Акцент3 14" xfId="2313" xr:uid="{00000000-0005-0000-0000-0000FC080000}"/>
    <cellStyle name="40% - Акцент3 15" xfId="2314" xr:uid="{00000000-0005-0000-0000-0000FD080000}"/>
    <cellStyle name="40% - Акцент3 15 2" xfId="2315" xr:uid="{00000000-0005-0000-0000-0000FE080000}"/>
    <cellStyle name="40% - Акцент3 16" xfId="2316" xr:uid="{00000000-0005-0000-0000-0000FF080000}"/>
    <cellStyle name="40% - Акцент3 16 2" xfId="2317" xr:uid="{00000000-0005-0000-0000-000000090000}"/>
    <cellStyle name="40% - Акцент3 17" xfId="2318" xr:uid="{00000000-0005-0000-0000-000001090000}"/>
    <cellStyle name="40% - Акцент3 17 2" xfId="2319" xr:uid="{00000000-0005-0000-0000-000002090000}"/>
    <cellStyle name="40% - Акцент3 18" xfId="2320" xr:uid="{00000000-0005-0000-0000-000003090000}"/>
    <cellStyle name="40% - Акцент3 18 2" xfId="2321" xr:uid="{00000000-0005-0000-0000-000004090000}"/>
    <cellStyle name="40% - Акцент3 19" xfId="2322" xr:uid="{00000000-0005-0000-0000-000005090000}"/>
    <cellStyle name="40% - Акцент3 2" xfId="2323" xr:uid="{00000000-0005-0000-0000-000006090000}"/>
    <cellStyle name="40% - Акцент3 2 10" xfId="2324" xr:uid="{00000000-0005-0000-0000-000007090000}"/>
    <cellStyle name="40% - Акцент3 2 11" xfId="2325" xr:uid="{00000000-0005-0000-0000-000008090000}"/>
    <cellStyle name="40% - Акцент3 2 12" xfId="2326" xr:uid="{00000000-0005-0000-0000-000009090000}"/>
    <cellStyle name="40% - Акцент3 2 13" xfId="2327" xr:uid="{00000000-0005-0000-0000-00000A090000}"/>
    <cellStyle name="40% - Акцент3 2 14" xfId="2328" xr:uid="{00000000-0005-0000-0000-00000B090000}"/>
    <cellStyle name="40% - Акцент3 2 15" xfId="2329" xr:uid="{00000000-0005-0000-0000-00000C090000}"/>
    <cellStyle name="40% - Акцент3 2 16" xfId="2330" xr:uid="{00000000-0005-0000-0000-00000D090000}"/>
    <cellStyle name="40% - Акцент3 2 17" xfId="2331" xr:uid="{00000000-0005-0000-0000-00000E090000}"/>
    <cellStyle name="40% - Акцент3 2 18" xfId="2332" xr:uid="{00000000-0005-0000-0000-00000F090000}"/>
    <cellStyle name="40% - Акцент3 2 19" xfId="2333" xr:uid="{00000000-0005-0000-0000-000010090000}"/>
    <cellStyle name="40% - Акцент3 2 2" xfId="2334" xr:uid="{00000000-0005-0000-0000-000011090000}"/>
    <cellStyle name="40% - Акцент3 2 20" xfId="2335" xr:uid="{00000000-0005-0000-0000-000012090000}"/>
    <cellStyle name="40% - Акцент3 2 21" xfId="2336" xr:uid="{00000000-0005-0000-0000-000013090000}"/>
    <cellStyle name="40% - Акцент3 2 22" xfId="2337" xr:uid="{00000000-0005-0000-0000-000014090000}"/>
    <cellStyle name="40% - Акцент3 2 23" xfId="2338" xr:uid="{00000000-0005-0000-0000-000015090000}"/>
    <cellStyle name="40% - Акцент3 2 24" xfId="2339" xr:uid="{00000000-0005-0000-0000-000016090000}"/>
    <cellStyle name="40% - Акцент3 2 25" xfId="2340" xr:uid="{00000000-0005-0000-0000-000017090000}"/>
    <cellStyle name="40% - Акцент3 2 26" xfId="2341" xr:uid="{00000000-0005-0000-0000-000018090000}"/>
    <cellStyle name="40% - Акцент3 2 27" xfId="2342" xr:uid="{00000000-0005-0000-0000-000019090000}"/>
    <cellStyle name="40% - Акцент3 2 28" xfId="2343" xr:uid="{00000000-0005-0000-0000-00001A090000}"/>
    <cellStyle name="40% - Акцент3 2 29" xfId="2344" xr:uid="{00000000-0005-0000-0000-00001B090000}"/>
    <cellStyle name="40% - Акцент3 2 3" xfId="2345" xr:uid="{00000000-0005-0000-0000-00001C090000}"/>
    <cellStyle name="40% - Акцент3 2 30" xfId="2346" xr:uid="{00000000-0005-0000-0000-00001D090000}"/>
    <cellStyle name="40% - Акцент3 2 31" xfId="2347" xr:uid="{00000000-0005-0000-0000-00001E090000}"/>
    <cellStyle name="40% - Акцент3 2 32" xfId="2348" xr:uid="{00000000-0005-0000-0000-00001F090000}"/>
    <cellStyle name="40% - Акцент3 2 33" xfId="2349" xr:uid="{00000000-0005-0000-0000-000020090000}"/>
    <cellStyle name="40% - Акцент3 2 34" xfId="2350" xr:uid="{00000000-0005-0000-0000-000021090000}"/>
    <cellStyle name="40% - Акцент3 2 35" xfId="2351" xr:uid="{00000000-0005-0000-0000-000022090000}"/>
    <cellStyle name="40% - Акцент3 2 36" xfId="2352" xr:uid="{00000000-0005-0000-0000-000023090000}"/>
    <cellStyle name="40% - Акцент3 2 4" xfId="2353" xr:uid="{00000000-0005-0000-0000-000024090000}"/>
    <cellStyle name="40% - Акцент3 2 5" xfId="2354" xr:uid="{00000000-0005-0000-0000-000025090000}"/>
    <cellStyle name="40% - Акцент3 2 6" xfId="2355" xr:uid="{00000000-0005-0000-0000-000026090000}"/>
    <cellStyle name="40% - Акцент3 2 7" xfId="2356" xr:uid="{00000000-0005-0000-0000-000027090000}"/>
    <cellStyle name="40% - Акцент3 2 8" xfId="2357" xr:uid="{00000000-0005-0000-0000-000028090000}"/>
    <cellStyle name="40% - Акцент3 2 9" xfId="2358" xr:uid="{00000000-0005-0000-0000-000029090000}"/>
    <cellStyle name="40% - Акцент3 20" xfId="2359" xr:uid="{00000000-0005-0000-0000-00002A090000}"/>
    <cellStyle name="40% - Акцент3 20 2" xfId="2360" xr:uid="{00000000-0005-0000-0000-00002B090000}"/>
    <cellStyle name="40% - Акцент3 20 3" xfId="2361" xr:uid="{00000000-0005-0000-0000-00002C090000}"/>
    <cellStyle name="40% - Акцент3 20 4" xfId="2362" xr:uid="{00000000-0005-0000-0000-00002D090000}"/>
    <cellStyle name="40% - Акцент3 21" xfId="2363" xr:uid="{00000000-0005-0000-0000-00002E090000}"/>
    <cellStyle name="40% - Акцент3 21 2" xfId="2364" xr:uid="{00000000-0005-0000-0000-00002F090000}"/>
    <cellStyle name="40% - Акцент3 21 3" xfId="2365" xr:uid="{00000000-0005-0000-0000-000030090000}"/>
    <cellStyle name="40% - Акцент3 21 4" xfId="2366" xr:uid="{00000000-0005-0000-0000-000031090000}"/>
    <cellStyle name="40% - Акцент3 22" xfId="2367" xr:uid="{00000000-0005-0000-0000-000032090000}"/>
    <cellStyle name="40% - Акцент3 22 2" xfId="2368" xr:uid="{00000000-0005-0000-0000-000033090000}"/>
    <cellStyle name="40% - Акцент3 22 3" xfId="2369" xr:uid="{00000000-0005-0000-0000-000034090000}"/>
    <cellStyle name="40% - Акцент3 22 4" xfId="2370" xr:uid="{00000000-0005-0000-0000-000035090000}"/>
    <cellStyle name="40% - Акцент3 23" xfId="2371" xr:uid="{00000000-0005-0000-0000-000036090000}"/>
    <cellStyle name="40% - Акцент3 23 10" xfId="2372" xr:uid="{00000000-0005-0000-0000-000037090000}"/>
    <cellStyle name="40% - Акцент3 23 11" xfId="2373" xr:uid="{00000000-0005-0000-0000-000038090000}"/>
    <cellStyle name="40% - Акцент3 23 12" xfId="2374" xr:uid="{00000000-0005-0000-0000-000039090000}"/>
    <cellStyle name="40% - Акцент3 23 13" xfId="2375" xr:uid="{00000000-0005-0000-0000-00003A090000}"/>
    <cellStyle name="40% - Акцент3 23 14" xfId="2376" xr:uid="{00000000-0005-0000-0000-00003B090000}"/>
    <cellStyle name="40% - Акцент3 23 15" xfId="2377" xr:uid="{00000000-0005-0000-0000-00003C090000}"/>
    <cellStyle name="40% - Акцент3 23 16" xfId="2378" xr:uid="{00000000-0005-0000-0000-00003D090000}"/>
    <cellStyle name="40% - Акцент3 23 17" xfId="2379" xr:uid="{00000000-0005-0000-0000-00003E090000}"/>
    <cellStyle name="40% - Акцент3 23 18" xfId="2380" xr:uid="{00000000-0005-0000-0000-00003F090000}"/>
    <cellStyle name="40% - Акцент3 23 19" xfId="2381" xr:uid="{00000000-0005-0000-0000-000040090000}"/>
    <cellStyle name="40% - Акцент3 23 2" xfId="2382" xr:uid="{00000000-0005-0000-0000-000041090000}"/>
    <cellStyle name="40% - Акцент3 23 20" xfId="2383" xr:uid="{00000000-0005-0000-0000-000042090000}"/>
    <cellStyle name="40% - Акцент3 23 21" xfId="2384" xr:uid="{00000000-0005-0000-0000-000043090000}"/>
    <cellStyle name="40% - Акцент3 23 22" xfId="2385" xr:uid="{00000000-0005-0000-0000-000044090000}"/>
    <cellStyle name="40% - Акцент3 23 23" xfId="2386" xr:uid="{00000000-0005-0000-0000-000045090000}"/>
    <cellStyle name="40% - Акцент3 23 24" xfId="2387" xr:uid="{00000000-0005-0000-0000-000046090000}"/>
    <cellStyle name="40% - Акцент3 23 25" xfId="2388" xr:uid="{00000000-0005-0000-0000-000047090000}"/>
    <cellStyle name="40% - Акцент3 23 26" xfId="2389" xr:uid="{00000000-0005-0000-0000-000048090000}"/>
    <cellStyle name="40% - Акцент3 23 27" xfId="2390" xr:uid="{00000000-0005-0000-0000-000049090000}"/>
    <cellStyle name="40% - Акцент3 23 28" xfId="2391" xr:uid="{00000000-0005-0000-0000-00004A090000}"/>
    <cellStyle name="40% - Акцент3 23 29" xfId="2392" xr:uid="{00000000-0005-0000-0000-00004B090000}"/>
    <cellStyle name="40% - Акцент3 23 3" xfId="2393" xr:uid="{00000000-0005-0000-0000-00004C090000}"/>
    <cellStyle name="40% - Акцент3 23 30" xfId="2394" xr:uid="{00000000-0005-0000-0000-00004D090000}"/>
    <cellStyle name="40% - Акцент3 23 31" xfId="2395" xr:uid="{00000000-0005-0000-0000-00004E090000}"/>
    <cellStyle name="40% - Акцент3 23 32" xfId="2396" xr:uid="{00000000-0005-0000-0000-00004F090000}"/>
    <cellStyle name="40% - Акцент3 23 33" xfId="2397" xr:uid="{00000000-0005-0000-0000-000050090000}"/>
    <cellStyle name="40% - Акцент3 23 34" xfId="2398" xr:uid="{00000000-0005-0000-0000-000051090000}"/>
    <cellStyle name="40% - Акцент3 23 35" xfId="2399" xr:uid="{00000000-0005-0000-0000-000052090000}"/>
    <cellStyle name="40% - Акцент3 23 36" xfId="2400" xr:uid="{00000000-0005-0000-0000-000053090000}"/>
    <cellStyle name="40% - Акцент3 23 37" xfId="2401" xr:uid="{00000000-0005-0000-0000-000054090000}"/>
    <cellStyle name="40% - Акцент3 23 38" xfId="2402" xr:uid="{00000000-0005-0000-0000-000055090000}"/>
    <cellStyle name="40% - Акцент3 23 39" xfId="2403" xr:uid="{00000000-0005-0000-0000-000056090000}"/>
    <cellStyle name="40% - Акцент3 23 4" xfId="2404" xr:uid="{00000000-0005-0000-0000-000057090000}"/>
    <cellStyle name="40% - Акцент3 23 40" xfId="2405" xr:uid="{00000000-0005-0000-0000-000058090000}"/>
    <cellStyle name="40% - Акцент3 23 41" xfId="2406" xr:uid="{00000000-0005-0000-0000-000059090000}"/>
    <cellStyle name="40% - Акцент3 23 42" xfId="2407" xr:uid="{00000000-0005-0000-0000-00005A090000}"/>
    <cellStyle name="40% - Акцент3 23 43" xfId="2408" xr:uid="{00000000-0005-0000-0000-00005B090000}"/>
    <cellStyle name="40% - Акцент3 23 44" xfId="2409" xr:uid="{00000000-0005-0000-0000-00005C090000}"/>
    <cellStyle name="40% - Акцент3 23 45" xfId="2410" xr:uid="{00000000-0005-0000-0000-00005D090000}"/>
    <cellStyle name="40% - Акцент3 23 46" xfId="2411" xr:uid="{00000000-0005-0000-0000-00005E090000}"/>
    <cellStyle name="40% - Акцент3 23 47" xfId="2412" xr:uid="{00000000-0005-0000-0000-00005F090000}"/>
    <cellStyle name="40% - Акцент3 23 48" xfId="2413" xr:uid="{00000000-0005-0000-0000-000060090000}"/>
    <cellStyle name="40% - Акцент3 23 49" xfId="2414" xr:uid="{00000000-0005-0000-0000-000061090000}"/>
    <cellStyle name="40% - Акцент3 23 5" xfId="2415" xr:uid="{00000000-0005-0000-0000-000062090000}"/>
    <cellStyle name="40% - Акцент3 23 50" xfId="2416" xr:uid="{00000000-0005-0000-0000-000063090000}"/>
    <cellStyle name="40% - Акцент3 23 51" xfId="2417" xr:uid="{00000000-0005-0000-0000-000064090000}"/>
    <cellStyle name="40% - Акцент3 23 52" xfId="2418" xr:uid="{00000000-0005-0000-0000-000065090000}"/>
    <cellStyle name="40% - Акцент3 23 53" xfId="2419" xr:uid="{00000000-0005-0000-0000-000066090000}"/>
    <cellStyle name="40% - Акцент3 23 54" xfId="2420" xr:uid="{00000000-0005-0000-0000-000067090000}"/>
    <cellStyle name="40% - Акцент3 23 55" xfId="2421" xr:uid="{00000000-0005-0000-0000-000068090000}"/>
    <cellStyle name="40% - Акцент3 23 56" xfId="2422" xr:uid="{00000000-0005-0000-0000-000069090000}"/>
    <cellStyle name="40% - Акцент3 23 57" xfId="2423" xr:uid="{00000000-0005-0000-0000-00006A090000}"/>
    <cellStyle name="40% - Акцент3 23 58" xfId="2424" xr:uid="{00000000-0005-0000-0000-00006B090000}"/>
    <cellStyle name="40% - Акцент3 23 59" xfId="2425" xr:uid="{00000000-0005-0000-0000-00006C090000}"/>
    <cellStyle name="40% - Акцент3 23 6" xfId="2426" xr:uid="{00000000-0005-0000-0000-00006D090000}"/>
    <cellStyle name="40% - Акцент3 23 7" xfId="2427" xr:uid="{00000000-0005-0000-0000-00006E090000}"/>
    <cellStyle name="40% - Акцент3 23 8" xfId="2428" xr:uid="{00000000-0005-0000-0000-00006F090000}"/>
    <cellStyle name="40% - Акцент3 23 9" xfId="2429" xr:uid="{00000000-0005-0000-0000-000070090000}"/>
    <cellStyle name="40% - Акцент3 24" xfId="2430" xr:uid="{00000000-0005-0000-0000-000071090000}"/>
    <cellStyle name="40% - Акцент3 25" xfId="2431" xr:uid="{00000000-0005-0000-0000-000072090000}"/>
    <cellStyle name="40% - Акцент3 26" xfId="2432" xr:uid="{00000000-0005-0000-0000-000073090000}"/>
    <cellStyle name="40% - Акцент3 27" xfId="2433" xr:uid="{00000000-0005-0000-0000-000074090000}"/>
    <cellStyle name="40% - Акцент3 28" xfId="2434" xr:uid="{00000000-0005-0000-0000-000075090000}"/>
    <cellStyle name="40% - Акцент3 29" xfId="2435" xr:uid="{00000000-0005-0000-0000-000076090000}"/>
    <cellStyle name="40% - Акцент3 3" xfId="2436" xr:uid="{00000000-0005-0000-0000-000077090000}"/>
    <cellStyle name="40% - Акцент3 4" xfId="2437" xr:uid="{00000000-0005-0000-0000-000078090000}"/>
    <cellStyle name="40% - Акцент3 5" xfId="2438" xr:uid="{00000000-0005-0000-0000-000079090000}"/>
    <cellStyle name="40% - Акцент3 6" xfId="2439" xr:uid="{00000000-0005-0000-0000-00007A090000}"/>
    <cellStyle name="40% - Акцент3 7" xfId="2440" xr:uid="{00000000-0005-0000-0000-00007B090000}"/>
    <cellStyle name="40% - Акцент3 8" xfId="2441" xr:uid="{00000000-0005-0000-0000-00007C090000}"/>
    <cellStyle name="40% - Акцент3 9" xfId="2442" xr:uid="{00000000-0005-0000-0000-00007D090000}"/>
    <cellStyle name="40% - Акцент4 10" xfId="2443" xr:uid="{00000000-0005-0000-0000-00007E090000}"/>
    <cellStyle name="40% - Акцент4 11" xfId="2444" xr:uid="{00000000-0005-0000-0000-00007F090000}"/>
    <cellStyle name="40% - Акцент4 12" xfId="2445" xr:uid="{00000000-0005-0000-0000-000080090000}"/>
    <cellStyle name="40% - Акцент4 13" xfId="2446" xr:uid="{00000000-0005-0000-0000-000081090000}"/>
    <cellStyle name="40% - Акцент4 14" xfId="2447" xr:uid="{00000000-0005-0000-0000-000082090000}"/>
    <cellStyle name="40% - Акцент4 15" xfId="2448" xr:uid="{00000000-0005-0000-0000-000083090000}"/>
    <cellStyle name="40% - Акцент4 15 2" xfId="2449" xr:uid="{00000000-0005-0000-0000-000084090000}"/>
    <cellStyle name="40% - Акцент4 16" xfId="2450" xr:uid="{00000000-0005-0000-0000-000085090000}"/>
    <cellStyle name="40% - Акцент4 16 2" xfId="2451" xr:uid="{00000000-0005-0000-0000-000086090000}"/>
    <cellStyle name="40% - Акцент4 17" xfId="2452" xr:uid="{00000000-0005-0000-0000-000087090000}"/>
    <cellStyle name="40% - Акцент4 17 2" xfId="2453" xr:uid="{00000000-0005-0000-0000-000088090000}"/>
    <cellStyle name="40% - Акцент4 18" xfId="2454" xr:uid="{00000000-0005-0000-0000-000089090000}"/>
    <cellStyle name="40% - Акцент4 18 2" xfId="2455" xr:uid="{00000000-0005-0000-0000-00008A090000}"/>
    <cellStyle name="40% - Акцент4 19" xfId="2456" xr:uid="{00000000-0005-0000-0000-00008B090000}"/>
    <cellStyle name="40% - Акцент4 2" xfId="2457" xr:uid="{00000000-0005-0000-0000-00008C090000}"/>
    <cellStyle name="40% - Акцент4 2 10" xfId="2458" xr:uid="{00000000-0005-0000-0000-00008D090000}"/>
    <cellStyle name="40% - Акцент4 2 11" xfId="2459" xr:uid="{00000000-0005-0000-0000-00008E090000}"/>
    <cellStyle name="40% - Акцент4 2 12" xfId="2460" xr:uid="{00000000-0005-0000-0000-00008F090000}"/>
    <cellStyle name="40% - Акцент4 2 13" xfId="2461" xr:uid="{00000000-0005-0000-0000-000090090000}"/>
    <cellStyle name="40% - Акцент4 2 14" xfId="2462" xr:uid="{00000000-0005-0000-0000-000091090000}"/>
    <cellStyle name="40% - Акцент4 2 15" xfId="2463" xr:uid="{00000000-0005-0000-0000-000092090000}"/>
    <cellStyle name="40% - Акцент4 2 16" xfId="2464" xr:uid="{00000000-0005-0000-0000-000093090000}"/>
    <cellStyle name="40% - Акцент4 2 17" xfId="2465" xr:uid="{00000000-0005-0000-0000-000094090000}"/>
    <cellStyle name="40% - Акцент4 2 18" xfId="2466" xr:uid="{00000000-0005-0000-0000-000095090000}"/>
    <cellStyle name="40% - Акцент4 2 19" xfId="2467" xr:uid="{00000000-0005-0000-0000-000096090000}"/>
    <cellStyle name="40% - Акцент4 2 2" xfId="2468" xr:uid="{00000000-0005-0000-0000-000097090000}"/>
    <cellStyle name="40% - Акцент4 2 20" xfId="2469" xr:uid="{00000000-0005-0000-0000-000098090000}"/>
    <cellStyle name="40% - Акцент4 2 21" xfId="2470" xr:uid="{00000000-0005-0000-0000-000099090000}"/>
    <cellStyle name="40% - Акцент4 2 22" xfId="2471" xr:uid="{00000000-0005-0000-0000-00009A090000}"/>
    <cellStyle name="40% - Акцент4 2 23" xfId="2472" xr:uid="{00000000-0005-0000-0000-00009B090000}"/>
    <cellStyle name="40% - Акцент4 2 24" xfId="2473" xr:uid="{00000000-0005-0000-0000-00009C090000}"/>
    <cellStyle name="40% - Акцент4 2 25" xfId="2474" xr:uid="{00000000-0005-0000-0000-00009D090000}"/>
    <cellStyle name="40% - Акцент4 2 26" xfId="2475" xr:uid="{00000000-0005-0000-0000-00009E090000}"/>
    <cellStyle name="40% - Акцент4 2 27" xfId="2476" xr:uid="{00000000-0005-0000-0000-00009F090000}"/>
    <cellStyle name="40% - Акцент4 2 28" xfId="2477" xr:uid="{00000000-0005-0000-0000-0000A0090000}"/>
    <cellStyle name="40% - Акцент4 2 29" xfId="2478" xr:uid="{00000000-0005-0000-0000-0000A1090000}"/>
    <cellStyle name="40% - Акцент4 2 3" xfId="2479" xr:uid="{00000000-0005-0000-0000-0000A2090000}"/>
    <cellStyle name="40% - Акцент4 2 30" xfId="2480" xr:uid="{00000000-0005-0000-0000-0000A3090000}"/>
    <cellStyle name="40% - Акцент4 2 31" xfId="2481" xr:uid="{00000000-0005-0000-0000-0000A4090000}"/>
    <cellStyle name="40% - Акцент4 2 32" xfId="2482" xr:uid="{00000000-0005-0000-0000-0000A5090000}"/>
    <cellStyle name="40% - Акцент4 2 33" xfId="2483" xr:uid="{00000000-0005-0000-0000-0000A6090000}"/>
    <cellStyle name="40% - Акцент4 2 34" xfId="2484" xr:uid="{00000000-0005-0000-0000-0000A7090000}"/>
    <cellStyle name="40% - Акцент4 2 35" xfId="2485" xr:uid="{00000000-0005-0000-0000-0000A8090000}"/>
    <cellStyle name="40% - Акцент4 2 36" xfId="2486" xr:uid="{00000000-0005-0000-0000-0000A9090000}"/>
    <cellStyle name="40% - Акцент4 2 4" xfId="2487" xr:uid="{00000000-0005-0000-0000-0000AA090000}"/>
    <cellStyle name="40% - Акцент4 2 5" xfId="2488" xr:uid="{00000000-0005-0000-0000-0000AB090000}"/>
    <cellStyle name="40% - Акцент4 2 6" xfId="2489" xr:uid="{00000000-0005-0000-0000-0000AC090000}"/>
    <cellStyle name="40% - Акцент4 2 7" xfId="2490" xr:uid="{00000000-0005-0000-0000-0000AD090000}"/>
    <cellStyle name="40% - Акцент4 2 8" xfId="2491" xr:uid="{00000000-0005-0000-0000-0000AE090000}"/>
    <cellStyle name="40% - Акцент4 2 9" xfId="2492" xr:uid="{00000000-0005-0000-0000-0000AF090000}"/>
    <cellStyle name="40% - Акцент4 20" xfId="2493" xr:uid="{00000000-0005-0000-0000-0000B0090000}"/>
    <cellStyle name="40% - Акцент4 20 2" xfId="2494" xr:uid="{00000000-0005-0000-0000-0000B1090000}"/>
    <cellStyle name="40% - Акцент4 20 3" xfId="2495" xr:uid="{00000000-0005-0000-0000-0000B2090000}"/>
    <cellStyle name="40% - Акцент4 20 4" xfId="2496" xr:uid="{00000000-0005-0000-0000-0000B3090000}"/>
    <cellStyle name="40% - Акцент4 21" xfId="2497" xr:uid="{00000000-0005-0000-0000-0000B4090000}"/>
    <cellStyle name="40% - Акцент4 21 2" xfId="2498" xr:uid="{00000000-0005-0000-0000-0000B5090000}"/>
    <cellStyle name="40% - Акцент4 21 3" xfId="2499" xr:uid="{00000000-0005-0000-0000-0000B6090000}"/>
    <cellStyle name="40% - Акцент4 21 4" xfId="2500" xr:uid="{00000000-0005-0000-0000-0000B7090000}"/>
    <cellStyle name="40% - Акцент4 22" xfId="2501" xr:uid="{00000000-0005-0000-0000-0000B8090000}"/>
    <cellStyle name="40% - Акцент4 22 2" xfId="2502" xr:uid="{00000000-0005-0000-0000-0000B9090000}"/>
    <cellStyle name="40% - Акцент4 22 3" xfId="2503" xr:uid="{00000000-0005-0000-0000-0000BA090000}"/>
    <cellStyle name="40% - Акцент4 22 4" xfId="2504" xr:uid="{00000000-0005-0000-0000-0000BB090000}"/>
    <cellStyle name="40% - Акцент4 23" xfId="2505" xr:uid="{00000000-0005-0000-0000-0000BC090000}"/>
    <cellStyle name="40% - Акцент4 23 10" xfId="2506" xr:uid="{00000000-0005-0000-0000-0000BD090000}"/>
    <cellStyle name="40% - Акцент4 23 11" xfId="2507" xr:uid="{00000000-0005-0000-0000-0000BE090000}"/>
    <cellStyle name="40% - Акцент4 23 12" xfId="2508" xr:uid="{00000000-0005-0000-0000-0000BF090000}"/>
    <cellStyle name="40% - Акцент4 23 13" xfId="2509" xr:uid="{00000000-0005-0000-0000-0000C0090000}"/>
    <cellStyle name="40% - Акцент4 23 14" xfId="2510" xr:uid="{00000000-0005-0000-0000-0000C1090000}"/>
    <cellStyle name="40% - Акцент4 23 15" xfId="2511" xr:uid="{00000000-0005-0000-0000-0000C2090000}"/>
    <cellStyle name="40% - Акцент4 23 16" xfId="2512" xr:uid="{00000000-0005-0000-0000-0000C3090000}"/>
    <cellStyle name="40% - Акцент4 23 17" xfId="2513" xr:uid="{00000000-0005-0000-0000-0000C4090000}"/>
    <cellStyle name="40% - Акцент4 23 18" xfId="2514" xr:uid="{00000000-0005-0000-0000-0000C5090000}"/>
    <cellStyle name="40% - Акцент4 23 19" xfId="2515" xr:uid="{00000000-0005-0000-0000-0000C6090000}"/>
    <cellStyle name="40% - Акцент4 23 2" xfId="2516" xr:uid="{00000000-0005-0000-0000-0000C7090000}"/>
    <cellStyle name="40% - Акцент4 23 20" xfId="2517" xr:uid="{00000000-0005-0000-0000-0000C8090000}"/>
    <cellStyle name="40% - Акцент4 23 21" xfId="2518" xr:uid="{00000000-0005-0000-0000-0000C9090000}"/>
    <cellStyle name="40% - Акцент4 23 22" xfId="2519" xr:uid="{00000000-0005-0000-0000-0000CA090000}"/>
    <cellStyle name="40% - Акцент4 23 23" xfId="2520" xr:uid="{00000000-0005-0000-0000-0000CB090000}"/>
    <cellStyle name="40% - Акцент4 23 24" xfId="2521" xr:uid="{00000000-0005-0000-0000-0000CC090000}"/>
    <cellStyle name="40% - Акцент4 23 25" xfId="2522" xr:uid="{00000000-0005-0000-0000-0000CD090000}"/>
    <cellStyle name="40% - Акцент4 23 26" xfId="2523" xr:uid="{00000000-0005-0000-0000-0000CE090000}"/>
    <cellStyle name="40% - Акцент4 23 27" xfId="2524" xr:uid="{00000000-0005-0000-0000-0000CF090000}"/>
    <cellStyle name="40% - Акцент4 23 28" xfId="2525" xr:uid="{00000000-0005-0000-0000-0000D0090000}"/>
    <cellStyle name="40% - Акцент4 23 29" xfId="2526" xr:uid="{00000000-0005-0000-0000-0000D1090000}"/>
    <cellStyle name="40% - Акцент4 23 3" xfId="2527" xr:uid="{00000000-0005-0000-0000-0000D2090000}"/>
    <cellStyle name="40% - Акцент4 23 30" xfId="2528" xr:uid="{00000000-0005-0000-0000-0000D3090000}"/>
    <cellStyle name="40% - Акцент4 23 31" xfId="2529" xr:uid="{00000000-0005-0000-0000-0000D4090000}"/>
    <cellStyle name="40% - Акцент4 23 32" xfId="2530" xr:uid="{00000000-0005-0000-0000-0000D5090000}"/>
    <cellStyle name="40% - Акцент4 23 33" xfId="2531" xr:uid="{00000000-0005-0000-0000-0000D6090000}"/>
    <cellStyle name="40% - Акцент4 23 34" xfId="2532" xr:uid="{00000000-0005-0000-0000-0000D7090000}"/>
    <cellStyle name="40% - Акцент4 23 35" xfId="2533" xr:uid="{00000000-0005-0000-0000-0000D8090000}"/>
    <cellStyle name="40% - Акцент4 23 36" xfId="2534" xr:uid="{00000000-0005-0000-0000-0000D9090000}"/>
    <cellStyle name="40% - Акцент4 23 37" xfId="2535" xr:uid="{00000000-0005-0000-0000-0000DA090000}"/>
    <cellStyle name="40% - Акцент4 23 38" xfId="2536" xr:uid="{00000000-0005-0000-0000-0000DB090000}"/>
    <cellStyle name="40% - Акцент4 23 39" xfId="2537" xr:uid="{00000000-0005-0000-0000-0000DC090000}"/>
    <cellStyle name="40% - Акцент4 23 4" xfId="2538" xr:uid="{00000000-0005-0000-0000-0000DD090000}"/>
    <cellStyle name="40% - Акцент4 23 40" xfId="2539" xr:uid="{00000000-0005-0000-0000-0000DE090000}"/>
    <cellStyle name="40% - Акцент4 23 41" xfId="2540" xr:uid="{00000000-0005-0000-0000-0000DF090000}"/>
    <cellStyle name="40% - Акцент4 23 42" xfId="2541" xr:uid="{00000000-0005-0000-0000-0000E0090000}"/>
    <cellStyle name="40% - Акцент4 23 43" xfId="2542" xr:uid="{00000000-0005-0000-0000-0000E1090000}"/>
    <cellStyle name="40% - Акцент4 23 44" xfId="2543" xr:uid="{00000000-0005-0000-0000-0000E2090000}"/>
    <cellStyle name="40% - Акцент4 23 45" xfId="2544" xr:uid="{00000000-0005-0000-0000-0000E3090000}"/>
    <cellStyle name="40% - Акцент4 23 46" xfId="2545" xr:uid="{00000000-0005-0000-0000-0000E4090000}"/>
    <cellStyle name="40% - Акцент4 23 47" xfId="2546" xr:uid="{00000000-0005-0000-0000-0000E5090000}"/>
    <cellStyle name="40% - Акцент4 23 48" xfId="2547" xr:uid="{00000000-0005-0000-0000-0000E6090000}"/>
    <cellStyle name="40% - Акцент4 23 49" xfId="2548" xr:uid="{00000000-0005-0000-0000-0000E7090000}"/>
    <cellStyle name="40% - Акцент4 23 5" xfId="2549" xr:uid="{00000000-0005-0000-0000-0000E8090000}"/>
    <cellStyle name="40% - Акцент4 23 50" xfId="2550" xr:uid="{00000000-0005-0000-0000-0000E9090000}"/>
    <cellStyle name="40% - Акцент4 23 51" xfId="2551" xr:uid="{00000000-0005-0000-0000-0000EA090000}"/>
    <cellStyle name="40% - Акцент4 23 52" xfId="2552" xr:uid="{00000000-0005-0000-0000-0000EB090000}"/>
    <cellStyle name="40% - Акцент4 23 53" xfId="2553" xr:uid="{00000000-0005-0000-0000-0000EC090000}"/>
    <cellStyle name="40% - Акцент4 23 54" xfId="2554" xr:uid="{00000000-0005-0000-0000-0000ED090000}"/>
    <cellStyle name="40% - Акцент4 23 55" xfId="2555" xr:uid="{00000000-0005-0000-0000-0000EE090000}"/>
    <cellStyle name="40% - Акцент4 23 56" xfId="2556" xr:uid="{00000000-0005-0000-0000-0000EF090000}"/>
    <cellStyle name="40% - Акцент4 23 57" xfId="2557" xr:uid="{00000000-0005-0000-0000-0000F0090000}"/>
    <cellStyle name="40% - Акцент4 23 58" xfId="2558" xr:uid="{00000000-0005-0000-0000-0000F1090000}"/>
    <cellStyle name="40% - Акцент4 23 59" xfId="2559" xr:uid="{00000000-0005-0000-0000-0000F2090000}"/>
    <cellStyle name="40% - Акцент4 23 6" xfId="2560" xr:uid="{00000000-0005-0000-0000-0000F3090000}"/>
    <cellStyle name="40% - Акцент4 23 7" xfId="2561" xr:uid="{00000000-0005-0000-0000-0000F4090000}"/>
    <cellStyle name="40% - Акцент4 23 8" xfId="2562" xr:uid="{00000000-0005-0000-0000-0000F5090000}"/>
    <cellStyle name="40% - Акцент4 23 9" xfId="2563" xr:uid="{00000000-0005-0000-0000-0000F6090000}"/>
    <cellStyle name="40% - Акцент4 24" xfId="2564" xr:uid="{00000000-0005-0000-0000-0000F7090000}"/>
    <cellStyle name="40% - Акцент4 25" xfId="2565" xr:uid="{00000000-0005-0000-0000-0000F8090000}"/>
    <cellStyle name="40% - Акцент4 26" xfId="2566" xr:uid="{00000000-0005-0000-0000-0000F9090000}"/>
    <cellStyle name="40% - Акцент4 27" xfId="2567" xr:uid="{00000000-0005-0000-0000-0000FA090000}"/>
    <cellStyle name="40% - Акцент4 28" xfId="2568" xr:uid="{00000000-0005-0000-0000-0000FB090000}"/>
    <cellStyle name="40% - Акцент4 29" xfId="2569" xr:uid="{00000000-0005-0000-0000-0000FC090000}"/>
    <cellStyle name="40% - Акцент4 3" xfId="2570" xr:uid="{00000000-0005-0000-0000-0000FD090000}"/>
    <cellStyle name="40% - Акцент4 4" xfId="2571" xr:uid="{00000000-0005-0000-0000-0000FE090000}"/>
    <cellStyle name="40% - Акцент4 5" xfId="2572" xr:uid="{00000000-0005-0000-0000-0000FF090000}"/>
    <cellStyle name="40% - Акцент4 6" xfId="2573" xr:uid="{00000000-0005-0000-0000-0000000A0000}"/>
    <cellStyle name="40% - Акцент4 7" xfId="2574" xr:uid="{00000000-0005-0000-0000-0000010A0000}"/>
    <cellStyle name="40% - Акцент4 8" xfId="2575" xr:uid="{00000000-0005-0000-0000-0000020A0000}"/>
    <cellStyle name="40% - Акцент4 9" xfId="2576" xr:uid="{00000000-0005-0000-0000-0000030A0000}"/>
    <cellStyle name="40% - Акцент5 10" xfId="2577" xr:uid="{00000000-0005-0000-0000-0000040A0000}"/>
    <cellStyle name="40% - Акцент5 11" xfId="2578" xr:uid="{00000000-0005-0000-0000-0000050A0000}"/>
    <cellStyle name="40% - Акцент5 12" xfId="2579" xr:uid="{00000000-0005-0000-0000-0000060A0000}"/>
    <cellStyle name="40% - Акцент5 13" xfId="2580" xr:uid="{00000000-0005-0000-0000-0000070A0000}"/>
    <cellStyle name="40% - Акцент5 14" xfId="2581" xr:uid="{00000000-0005-0000-0000-0000080A0000}"/>
    <cellStyle name="40% - Акцент5 15" xfId="2582" xr:uid="{00000000-0005-0000-0000-0000090A0000}"/>
    <cellStyle name="40% - Акцент5 15 2" xfId="2583" xr:uid="{00000000-0005-0000-0000-00000A0A0000}"/>
    <cellStyle name="40% - Акцент5 16" xfId="2584" xr:uid="{00000000-0005-0000-0000-00000B0A0000}"/>
    <cellStyle name="40% - Акцент5 16 2" xfId="2585" xr:uid="{00000000-0005-0000-0000-00000C0A0000}"/>
    <cellStyle name="40% - Акцент5 17" xfId="2586" xr:uid="{00000000-0005-0000-0000-00000D0A0000}"/>
    <cellStyle name="40% - Акцент5 17 2" xfId="2587" xr:uid="{00000000-0005-0000-0000-00000E0A0000}"/>
    <cellStyle name="40% - Акцент5 18" xfId="2588" xr:uid="{00000000-0005-0000-0000-00000F0A0000}"/>
    <cellStyle name="40% - Акцент5 18 2" xfId="2589" xr:uid="{00000000-0005-0000-0000-0000100A0000}"/>
    <cellStyle name="40% - Акцент5 19" xfId="2590" xr:uid="{00000000-0005-0000-0000-0000110A0000}"/>
    <cellStyle name="40% - Акцент5 2" xfId="2591" xr:uid="{00000000-0005-0000-0000-0000120A0000}"/>
    <cellStyle name="40% - Акцент5 2 10" xfId="2592" xr:uid="{00000000-0005-0000-0000-0000130A0000}"/>
    <cellStyle name="40% - Акцент5 2 11" xfId="2593" xr:uid="{00000000-0005-0000-0000-0000140A0000}"/>
    <cellStyle name="40% - Акцент5 2 12" xfId="2594" xr:uid="{00000000-0005-0000-0000-0000150A0000}"/>
    <cellStyle name="40% - Акцент5 2 13" xfId="2595" xr:uid="{00000000-0005-0000-0000-0000160A0000}"/>
    <cellStyle name="40% - Акцент5 2 14" xfId="2596" xr:uid="{00000000-0005-0000-0000-0000170A0000}"/>
    <cellStyle name="40% - Акцент5 2 15" xfId="2597" xr:uid="{00000000-0005-0000-0000-0000180A0000}"/>
    <cellStyle name="40% - Акцент5 2 16" xfId="2598" xr:uid="{00000000-0005-0000-0000-0000190A0000}"/>
    <cellStyle name="40% - Акцент5 2 17" xfId="2599" xr:uid="{00000000-0005-0000-0000-00001A0A0000}"/>
    <cellStyle name="40% - Акцент5 2 18" xfId="2600" xr:uid="{00000000-0005-0000-0000-00001B0A0000}"/>
    <cellStyle name="40% - Акцент5 2 19" xfId="2601" xr:uid="{00000000-0005-0000-0000-00001C0A0000}"/>
    <cellStyle name="40% - Акцент5 2 2" xfId="2602" xr:uid="{00000000-0005-0000-0000-00001D0A0000}"/>
    <cellStyle name="40% - Акцент5 2 20" xfId="2603" xr:uid="{00000000-0005-0000-0000-00001E0A0000}"/>
    <cellStyle name="40% - Акцент5 2 21" xfId="2604" xr:uid="{00000000-0005-0000-0000-00001F0A0000}"/>
    <cellStyle name="40% - Акцент5 2 22" xfId="2605" xr:uid="{00000000-0005-0000-0000-0000200A0000}"/>
    <cellStyle name="40% - Акцент5 2 23" xfId="2606" xr:uid="{00000000-0005-0000-0000-0000210A0000}"/>
    <cellStyle name="40% - Акцент5 2 24" xfId="2607" xr:uid="{00000000-0005-0000-0000-0000220A0000}"/>
    <cellStyle name="40% - Акцент5 2 25" xfId="2608" xr:uid="{00000000-0005-0000-0000-0000230A0000}"/>
    <cellStyle name="40% - Акцент5 2 26" xfId="2609" xr:uid="{00000000-0005-0000-0000-0000240A0000}"/>
    <cellStyle name="40% - Акцент5 2 27" xfId="2610" xr:uid="{00000000-0005-0000-0000-0000250A0000}"/>
    <cellStyle name="40% - Акцент5 2 28" xfId="2611" xr:uid="{00000000-0005-0000-0000-0000260A0000}"/>
    <cellStyle name="40% - Акцент5 2 29" xfId="2612" xr:uid="{00000000-0005-0000-0000-0000270A0000}"/>
    <cellStyle name="40% - Акцент5 2 3" xfId="2613" xr:uid="{00000000-0005-0000-0000-0000280A0000}"/>
    <cellStyle name="40% - Акцент5 2 30" xfId="2614" xr:uid="{00000000-0005-0000-0000-0000290A0000}"/>
    <cellStyle name="40% - Акцент5 2 31" xfId="2615" xr:uid="{00000000-0005-0000-0000-00002A0A0000}"/>
    <cellStyle name="40% - Акцент5 2 32" xfId="2616" xr:uid="{00000000-0005-0000-0000-00002B0A0000}"/>
    <cellStyle name="40% - Акцент5 2 33" xfId="2617" xr:uid="{00000000-0005-0000-0000-00002C0A0000}"/>
    <cellStyle name="40% - Акцент5 2 34" xfId="2618" xr:uid="{00000000-0005-0000-0000-00002D0A0000}"/>
    <cellStyle name="40% - Акцент5 2 35" xfId="2619" xr:uid="{00000000-0005-0000-0000-00002E0A0000}"/>
    <cellStyle name="40% - Акцент5 2 36" xfId="2620" xr:uid="{00000000-0005-0000-0000-00002F0A0000}"/>
    <cellStyle name="40% - Акцент5 2 4" xfId="2621" xr:uid="{00000000-0005-0000-0000-0000300A0000}"/>
    <cellStyle name="40% - Акцент5 2 5" xfId="2622" xr:uid="{00000000-0005-0000-0000-0000310A0000}"/>
    <cellStyle name="40% - Акцент5 2 6" xfId="2623" xr:uid="{00000000-0005-0000-0000-0000320A0000}"/>
    <cellStyle name="40% - Акцент5 2 7" xfId="2624" xr:uid="{00000000-0005-0000-0000-0000330A0000}"/>
    <cellStyle name="40% - Акцент5 2 8" xfId="2625" xr:uid="{00000000-0005-0000-0000-0000340A0000}"/>
    <cellStyle name="40% - Акцент5 2 9" xfId="2626" xr:uid="{00000000-0005-0000-0000-0000350A0000}"/>
    <cellStyle name="40% - Акцент5 20" xfId="2627" xr:uid="{00000000-0005-0000-0000-0000360A0000}"/>
    <cellStyle name="40% - Акцент5 20 2" xfId="2628" xr:uid="{00000000-0005-0000-0000-0000370A0000}"/>
    <cellStyle name="40% - Акцент5 20 3" xfId="2629" xr:uid="{00000000-0005-0000-0000-0000380A0000}"/>
    <cellStyle name="40% - Акцент5 20 4" xfId="2630" xr:uid="{00000000-0005-0000-0000-0000390A0000}"/>
    <cellStyle name="40% - Акцент5 21" xfId="2631" xr:uid="{00000000-0005-0000-0000-00003A0A0000}"/>
    <cellStyle name="40% - Акцент5 21 2" xfId="2632" xr:uid="{00000000-0005-0000-0000-00003B0A0000}"/>
    <cellStyle name="40% - Акцент5 21 3" xfId="2633" xr:uid="{00000000-0005-0000-0000-00003C0A0000}"/>
    <cellStyle name="40% - Акцент5 21 4" xfId="2634" xr:uid="{00000000-0005-0000-0000-00003D0A0000}"/>
    <cellStyle name="40% - Акцент5 22" xfId="2635" xr:uid="{00000000-0005-0000-0000-00003E0A0000}"/>
    <cellStyle name="40% - Акцент5 22 2" xfId="2636" xr:uid="{00000000-0005-0000-0000-00003F0A0000}"/>
    <cellStyle name="40% - Акцент5 22 3" xfId="2637" xr:uid="{00000000-0005-0000-0000-0000400A0000}"/>
    <cellStyle name="40% - Акцент5 22 4" xfId="2638" xr:uid="{00000000-0005-0000-0000-0000410A0000}"/>
    <cellStyle name="40% - Акцент5 23" xfId="2639" xr:uid="{00000000-0005-0000-0000-0000420A0000}"/>
    <cellStyle name="40% - Акцент5 23 10" xfId="2640" xr:uid="{00000000-0005-0000-0000-0000430A0000}"/>
    <cellStyle name="40% - Акцент5 23 11" xfId="2641" xr:uid="{00000000-0005-0000-0000-0000440A0000}"/>
    <cellStyle name="40% - Акцент5 23 12" xfId="2642" xr:uid="{00000000-0005-0000-0000-0000450A0000}"/>
    <cellStyle name="40% - Акцент5 23 13" xfId="2643" xr:uid="{00000000-0005-0000-0000-0000460A0000}"/>
    <cellStyle name="40% - Акцент5 23 14" xfId="2644" xr:uid="{00000000-0005-0000-0000-0000470A0000}"/>
    <cellStyle name="40% - Акцент5 23 15" xfId="2645" xr:uid="{00000000-0005-0000-0000-0000480A0000}"/>
    <cellStyle name="40% - Акцент5 23 16" xfId="2646" xr:uid="{00000000-0005-0000-0000-0000490A0000}"/>
    <cellStyle name="40% - Акцент5 23 17" xfId="2647" xr:uid="{00000000-0005-0000-0000-00004A0A0000}"/>
    <cellStyle name="40% - Акцент5 23 18" xfId="2648" xr:uid="{00000000-0005-0000-0000-00004B0A0000}"/>
    <cellStyle name="40% - Акцент5 23 19" xfId="2649" xr:uid="{00000000-0005-0000-0000-00004C0A0000}"/>
    <cellStyle name="40% - Акцент5 23 2" xfId="2650" xr:uid="{00000000-0005-0000-0000-00004D0A0000}"/>
    <cellStyle name="40% - Акцент5 23 20" xfId="2651" xr:uid="{00000000-0005-0000-0000-00004E0A0000}"/>
    <cellStyle name="40% - Акцент5 23 21" xfId="2652" xr:uid="{00000000-0005-0000-0000-00004F0A0000}"/>
    <cellStyle name="40% - Акцент5 23 22" xfId="2653" xr:uid="{00000000-0005-0000-0000-0000500A0000}"/>
    <cellStyle name="40% - Акцент5 23 23" xfId="2654" xr:uid="{00000000-0005-0000-0000-0000510A0000}"/>
    <cellStyle name="40% - Акцент5 23 24" xfId="2655" xr:uid="{00000000-0005-0000-0000-0000520A0000}"/>
    <cellStyle name="40% - Акцент5 23 25" xfId="2656" xr:uid="{00000000-0005-0000-0000-0000530A0000}"/>
    <cellStyle name="40% - Акцент5 23 26" xfId="2657" xr:uid="{00000000-0005-0000-0000-0000540A0000}"/>
    <cellStyle name="40% - Акцент5 23 27" xfId="2658" xr:uid="{00000000-0005-0000-0000-0000550A0000}"/>
    <cellStyle name="40% - Акцент5 23 28" xfId="2659" xr:uid="{00000000-0005-0000-0000-0000560A0000}"/>
    <cellStyle name="40% - Акцент5 23 29" xfId="2660" xr:uid="{00000000-0005-0000-0000-0000570A0000}"/>
    <cellStyle name="40% - Акцент5 23 3" xfId="2661" xr:uid="{00000000-0005-0000-0000-0000580A0000}"/>
    <cellStyle name="40% - Акцент5 23 30" xfId="2662" xr:uid="{00000000-0005-0000-0000-0000590A0000}"/>
    <cellStyle name="40% - Акцент5 23 31" xfId="2663" xr:uid="{00000000-0005-0000-0000-00005A0A0000}"/>
    <cellStyle name="40% - Акцент5 23 32" xfId="2664" xr:uid="{00000000-0005-0000-0000-00005B0A0000}"/>
    <cellStyle name="40% - Акцент5 23 33" xfId="2665" xr:uid="{00000000-0005-0000-0000-00005C0A0000}"/>
    <cellStyle name="40% - Акцент5 23 34" xfId="2666" xr:uid="{00000000-0005-0000-0000-00005D0A0000}"/>
    <cellStyle name="40% - Акцент5 23 35" xfId="2667" xr:uid="{00000000-0005-0000-0000-00005E0A0000}"/>
    <cellStyle name="40% - Акцент5 23 36" xfId="2668" xr:uid="{00000000-0005-0000-0000-00005F0A0000}"/>
    <cellStyle name="40% - Акцент5 23 37" xfId="2669" xr:uid="{00000000-0005-0000-0000-0000600A0000}"/>
    <cellStyle name="40% - Акцент5 23 38" xfId="2670" xr:uid="{00000000-0005-0000-0000-0000610A0000}"/>
    <cellStyle name="40% - Акцент5 23 39" xfId="2671" xr:uid="{00000000-0005-0000-0000-0000620A0000}"/>
    <cellStyle name="40% - Акцент5 23 4" xfId="2672" xr:uid="{00000000-0005-0000-0000-0000630A0000}"/>
    <cellStyle name="40% - Акцент5 23 40" xfId="2673" xr:uid="{00000000-0005-0000-0000-0000640A0000}"/>
    <cellStyle name="40% - Акцент5 23 41" xfId="2674" xr:uid="{00000000-0005-0000-0000-0000650A0000}"/>
    <cellStyle name="40% - Акцент5 23 42" xfId="2675" xr:uid="{00000000-0005-0000-0000-0000660A0000}"/>
    <cellStyle name="40% - Акцент5 23 43" xfId="2676" xr:uid="{00000000-0005-0000-0000-0000670A0000}"/>
    <cellStyle name="40% - Акцент5 23 44" xfId="2677" xr:uid="{00000000-0005-0000-0000-0000680A0000}"/>
    <cellStyle name="40% - Акцент5 23 45" xfId="2678" xr:uid="{00000000-0005-0000-0000-0000690A0000}"/>
    <cellStyle name="40% - Акцент5 23 46" xfId="2679" xr:uid="{00000000-0005-0000-0000-00006A0A0000}"/>
    <cellStyle name="40% - Акцент5 23 47" xfId="2680" xr:uid="{00000000-0005-0000-0000-00006B0A0000}"/>
    <cellStyle name="40% - Акцент5 23 48" xfId="2681" xr:uid="{00000000-0005-0000-0000-00006C0A0000}"/>
    <cellStyle name="40% - Акцент5 23 49" xfId="2682" xr:uid="{00000000-0005-0000-0000-00006D0A0000}"/>
    <cellStyle name="40% - Акцент5 23 5" xfId="2683" xr:uid="{00000000-0005-0000-0000-00006E0A0000}"/>
    <cellStyle name="40% - Акцент5 23 50" xfId="2684" xr:uid="{00000000-0005-0000-0000-00006F0A0000}"/>
    <cellStyle name="40% - Акцент5 23 51" xfId="2685" xr:uid="{00000000-0005-0000-0000-0000700A0000}"/>
    <cellStyle name="40% - Акцент5 23 52" xfId="2686" xr:uid="{00000000-0005-0000-0000-0000710A0000}"/>
    <cellStyle name="40% - Акцент5 23 53" xfId="2687" xr:uid="{00000000-0005-0000-0000-0000720A0000}"/>
    <cellStyle name="40% - Акцент5 23 54" xfId="2688" xr:uid="{00000000-0005-0000-0000-0000730A0000}"/>
    <cellStyle name="40% - Акцент5 23 55" xfId="2689" xr:uid="{00000000-0005-0000-0000-0000740A0000}"/>
    <cellStyle name="40% - Акцент5 23 56" xfId="2690" xr:uid="{00000000-0005-0000-0000-0000750A0000}"/>
    <cellStyle name="40% - Акцент5 23 57" xfId="2691" xr:uid="{00000000-0005-0000-0000-0000760A0000}"/>
    <cellStyle name="40% - Акцент5 23 58" xfId="2692" xr:uid="{00000000-0005-0000-0000-0000770A0000}"/>
    <cellStyle name="40% - Акцент5 23 59" xfId="2693" xr:uid="{00000000-0005-0000-0000-0000780A0000}"/>
    <cellStyle name="40% - Акцент5 23 6" xfId="2694" xr:uid="{00000000-0005-0000-0000-0000790A0000}"/>
    <cellStyle name="40% - Акцент5 23 7" xfId="2695" xr:uid="{00000000-0005-0000-0000-00007A0A0000}"/>
    <cellStyle name="40% - Акцент5 23 8" xfId="2696" xr:uid="{00000000-0005-0000-0000-00007B0A0000}"/>
    <cellStyle name="40% - Акцент5 23 9" xfId="2697" xr:uid="{00000000-0005-0000-0000-00007C0A0000}"/>
    <cellStyle name="40% - Акцент5 24" xfId="2698" xr:uid="{00000000-0005-0000-0000-00007D0A0000}"/>
    <cellStyle name="40% - Акцент5 25" xfId="2699" xr:uid="{00000000-0005-0000-0000-00007E0A0000}"/>
    <cellStyle name="40% - Акцент5 26" xfId="2700" xr:uid="{00000000-0005-0000-0000-00007F0A0000}"/>
    <cellStyle name="40% - Акцент5 27" xfId="2701" xr:uid="{00000000-0005-0000-0000-0000800A0000}"/>
    <cellStyle name="40% - Акцент5 28" xfId="2702" xr:uid="{00000000-0005-0000-0000-0000810A0000}"/>
    <cellStyle name="40% - Акцент5 29" xfId="2703" xr:uid="{00000000-0005-0000-0000-0000820A0000}"/>
    <cellStyle name="40% - Акцент5 3" xfId="2704" xr:uid="{00000000-0005-0000-0000-0000830A0000}"/>
    <cellStyle name="40% - Акцент5 4" xfId="2705" xr:uid="{00000000-0005-0000-0000-0000840A0000}"/>
    <cellStyle name="40% - Акцент5 5" xfId="2706" xr:uid="{00000000-0005-0000-0000-0000850A0000}"/>
    <cellStyle name="40% - Акцент5 6" xfId="2707" xr:uid="{00000000-0005-0000-0000-0000860A0000}"/>
    <cellStyle name="40% - Акцент5 7" xfId="2708" xr:uid="{00000000-0005-0000-0000-0000870A0000}"/>
    <cellStyle name="40% - Акцент5 8" xfId="2709" xr:uid="{00000000-0005-0000-0000-0000880A0000}"/>
    <cellStyle name="40% - Акцент5 9" xfId="2710" xr:uid="{00000000-0005-0000-0000-0000890A0000}"/>
    <cellStyle name="40% - Акцент6 10" xfId="2711" xr:uid="{00000000-0005-0000-0000-00008A0A0000}"/>
    <cellStyle name="40% - Акцент6 11" xfId="2712" xr:uid="{00000000-0005-0000-0000-00008B0A0000}"/>
    <cellStyle name="40% - Акцент6 12" xfId="2713" xr:uid="{00000000-0005-0000-0000-00008C0A0000}"/>
    <cellStyle name="40% - Акцент6 13" xfId="2714" xr:uid="{00000000-0005-0000-0000-00008D0A0000}"/>
    <cellStyle name="40% - Акцент6 14" xfId="2715" xr:uid="{00000000-0005-0000-0000-00008E0A0000}"/>
    <cellStyle name="40% - Акцент6 15" xfId="2716" xr:uid="{00000000-0005-0000-0000-00008F0A0000}"/>
    <cellStyle name="40% - Акцент6 15 2" xfId="2717" xr:uid="{00000000-0005-0000-0000-0000900A0000}"/>
    <cellStyle name="40% - Акцент6 16" xfId="2718" xr:uid="{00000000-0005-0000-0000-0000910A0000}"/>
    <cellStyle name="40% - Акцент6 16 2" xfId="2719" xr:uid="{00000000-0005-0000-0000-0000920A0000}"/>
    <cellStyle name="40% - Акцент6 17" xfId="2720" xr:uid="{00000000-0005-0000-0000-0000930A0000}"/>
    <cellStyle name="40% - Акцент6 17 2" xfId="2721" xr:uid="{00000000-0005-0000-0000-0000940A0000}"/>
    <cellStyle name="40% - Акцент6 18" xfId="2722" xr:uid="{00000000-0005-0000-0000-0000950A0000}"/>
    <cellStyle name="40% - Акцент6 18 2" xfId="2723" xr:uid="{00000000-0005-0000-0000-0000960A0000}"/>
    <cellStyle name="40% - Акцент6 19" xfId="2724" xr:uid="{00000000-0005-0000-0000-0000970A0000}"/>
    <cellStyle name="40% - Акцент6 2" xfId="2725" xr:uid="{00000000-0005-0000-0000-0000980A0000}"/>
    <cellStyle name="40% - Акцент6 2 10" xfId="2726" xr:uid="{00000000-0005-0000-0000-0000990A0000}"/>
    <cellStyle name="40% - Акцент6 2 11" xfId="2727" xr:uid="{00000000-0005-0000-0000-00009A0A0000}"/>
    <cellStyle name="40% - Акцент6 2 12" xfId="2728" xr:uid="{00000000-0005-0000-0000-00009B0A0000}"/>
    <cellStyle name="40% - Акцент6 2 13" xfId="2729" xr:uid="{00000000-0005-0000-0000-00009C0A0000}"/>
    <cellStyle name="40% - Акцент6 2 14" xfId="2730" xr:uid="{00000000-0005-0000-0000-00009D0A0000}"/>
    <cellStyle name="40% - Акцент6 2 15" xfId="2731" xr:uid="{00000000-0005-0000-0000-00009E0A0000}"/>
    <cellStyle name="40% - Акцент6 2 16" xfId="2732" xr:uid="{00000000-0005-0000-0000-00009F0A0000}"/>
    <cellStyle name="40% - Акцент6 2 17" xfId="2733" xr:uid="{00000000-0005-0000-0000-0000A00A0000}"/>
    <cellStyle name="40% - Акцент6 2 18" xfId="2734" xr:uid="{00000000-0005-0000-0000-0000A10A0000}"/>
    <cellStyle name="40% - Акцент6 2 19" xfId="2735" xr:uid="{00000000-0005-0000-0000-0000A20A0000}"/>
    <cellStyle name="40% - Акцент6 2 2" xfId="2736" xr:uid="{00000000-0005-0000-0000-0000A30A0000}"/>
    <cellStyle name="40% - Акцент6 2 20" xfId="2737" xr:uid="{00000000-0005-0000-0000-0000A40A0000}"/>
    <cellStyle name="40% - Акцент6 2 21" xfId="2738" xr:uid="{00000000-0005-0000-0000-0000A50A0000}"/>
    <cellStyle name="40% - Акцент6 2 22" xfId="2739" xr:uid="{00000000-0005-0000-0000-0000A60A0000}"/>
    <cellStyle name="40% - Акцент6 2 23" xfId="2740" xr:uid="{00000000-0005-0000-0000-0000A70A0000}"/>
    <cellStyle name="40% - Акцент6 2 24" xfId="2741" xr:uid="{00000000-0005-0000-0000-0000A80A0000}"/>
    <cellStyle name="40% - Акцент6 2 25" xfId="2742" xr:uid="{00000000-0005-0000-0000-0000A90A0000}"/>
    <cellStyle name="40% - Акцент6 2 26" xfId="2743" xr:uid="{00000000-0005-0000-0000-0000AA0A0000}"/>
    <cellStyle name="40% - Акцент6 2 27" xfId="2744" xr:uid="{00000000-0005-0000-0000-0000AB0A0000}"/>
    <cellStyle name="40% - Акцент6 2 28" xfId="2745" xr:uid="{00000000-0005-0000-0000-0000AC0A0000}"/>
    <cellStyle name="40% - Акцент6 2 29" xfId="2746" xr:uid="{00000000-0005-0000-0000-0000AD0A0000}"/>
    <cellStyle name="40% - Акцент6 2 3" xfId="2747" xr:uid="{00000000-0005-0000-0000-0000AE0A0000}"/>
    <cellStyle name="40% - Акцент6 2 30" xfId="2748" xr:uid="{00000000-0005-0000-0000-0000AF0A0000}"/>
    <cellStyle name="40% - Акцент6 2 31" xfId="2749" xr:uid="{00000000-0005-0000-0000-0000B00A0000}"/>
    <cellStyle name="40% - Акцент6 2 32" xfId="2750" xr:uid="{00000000-0005-0000-0000-0000B10A0000}"/>
    <cellStyle name="40% - Акцент6 2 33" xfId="2751" xr:uid="{00000000-0005-0000-0000-0000B20A0000}"/>
    <cellStyle name="40% - Акцент6 2 34" xfId="2752" xr:uid="{00000000-0005-0000-0000-0000B30A0000}"/>
    <cellStyle name="40% - Акцент6 2 35" xfId="2753" xr:uid="{00000000-0005-0000-0000-0000B40A0000}"/>
    <cellStyle name="40% - Акцент6 2 36" xfId="2754" xr:uid="{00000000-0005-0000-0000-0000B50A0000}"/>
    <cellStyle name="40% - Акцент6 2 4" xfId="2755" xr:uid="{00000000-0005-0000-0000-0000B60A0000}"/>
    <cellStyle name="40% - Акцент6 2 5" xfId="2756" xr:uid="{00000000-0005-0000-0000-0000B70A0000}"/>
    <cellStyle name="40% - Акцент6 2 6" xfId="2757" xr:uid="{00000000-0005-0000-0000-0000B80A0000}"/>
    <cellStyle name="40% - Акцент6 2 7" xfId="2758" xr:uid="{00000000-0005-0000-0000-0000B90A0000}"/>
    <cellStyle name="40% - Акцент6 2 8" xfId="2759" xr:uid="{00000000-0005-0000-0000-0000BA0A0000}"/>
    <cellStyle name="40% - Акцент6 2 9" xfId="2760" xr:uid="{00000000-0005-0000-0000-0000BB0A0000}"/>
    <cellStyle name="40% - Акцент6 20" xfId="2761" xr:uid="{00000000-0005-0000-0000-0000BC0A0000}"/>
    <cellStyle name="40% - Акцент6 20 2" xfId="2762" xr:uid="{00000000-0005-0000-0000-0000BD0A0000}"/>
    <cellStyle name="40% - Акцент6 20 3" xfId="2763" xr:uid="{00000000-0005-0000-0000-0000BE0A0000}"/>
    <cellStyle name="40% - Акцент6 20 4" xfId="2764" xr:uid="{00000000-0005-0000-0000-0000BF0A0000}"/>
    <cellStyle name="40% - Акцент6 21" xfId="2765" xr:uid="{00000000-0005-0000-0000-0000C00A0000}"/>
    <cellStyle name="40% - Акцент6 21 2" xfId="2766" xr:uid="{00000000-0005-0000-0000-0000C10A0000}"/>
    <cellStyle name="40% - Акцент6 21 3" xfId="2767" xr:uid="{00000000-0005-0000-0000-0000C20A0000}"/>
    <cellStyle name="40% - Акцент6 21 4" xfId="2768" xr:uid="{00000000-0005-0000-0000-0000C30A0000}"/>
    <cellStyle name="40% - Акцент6 22" xfId="2769" xr:uid="{00000000-0005-0000-0000-0000C40A0000}"/>
    <cellStyle name="40% - Акцент6 22 2" xfId="2770" xr:uid="{00000000-0005-0000-0000-0000C50A0000}"/>
    <cellStyle name="40% - Акцент6 22 3" xfId="2771" xr:uid="{00000000-0005-0000-0000-0000C60A0000}"/>
    <cellStyle name="40% - Акцент6 22 4" xfId="2772" xr:uid="{00000000-0005-0000-0000-0000C70A0000}"/>
    <cellStyle name="40% - Акцент6 23" xfId="2773" xr:uid="{00000000-0005-0000-0000-0000C80A0000}"/>
    <cellStyle name="40% - Акцент6 23 10" xfId="2774" xr:uid="{00000000-0005-0000-0000-0000C90A0000}"/>
    <cellStyle name="40% - Акцент6 23 11" xfId="2775" xr:uid="{00000000-0005-0000-0000-0000CA0A0000}"/>
    <cellStyle name="40% - Акцент6 23 12" xfId="2776" xr:uid="{00000000-0005-0000-0000-0000CB0A0000}"/>
    <cellStyle name="40% - Акцент6 23 13" xfId="2777" xr:uid="{00000000-0005-0000-0000-0000CC0A0000}"/>
    <cellStyle name="40% - Акцент6 23 14" xfId="2778" xr:uid="{00000000-0005-0000-0000-0000CD0A0000}"/>
    <cellStyle name="40% - Акцент6 23 15" xfId="2779" xr:uid="{00000000-0005-0000-0000-0000CE0A0000}"/>
    <cellStyle name="40% - Акцент6 23 16" xfId="2780" xr:uid="{00000000-0005-0000-0000-0000CF0A0000}"/>
    <cellStyle name="40% - Акцент6 23 17" xfId="2781" xr:uid="{00000000-0005-0000-0000-0000D00A0000}"/>
    <cellStyle name="40% - Акцент6 23 18" xfId="2782" xr:uid="{00000000-0005-0000-0000-0000D10A0000}"/>
    <cellStyle name="40% - Акцент6 23 19" xfId="2783" xr:uid="{00000000-0005-0000-0000-0000D20A0000}"/>
    <cellStyle name="40% - Акцент6 23 2" xfId="2784" xr:uid="{00000000-0005-0000-0000-0000D30A0000}"/>
    <cellStyle name="40% - Акцент6 23 20" xfId="2785" xr:uid="{00000000-0005-0000-0000-0000D40A0000}"/>
    <cellStyle name="40% - Акцент6 23 21" xfId="2786" xr:uid="{00000000-0005-0000-0000-0000D50A0000}"/>
    <cellStyle name="40% - Акцент6 23 22" xfId="2787" xr:uid="{00000000-0005-0000-0000-0000D60A0000}"/>
    <cellStyle name="40% - Акцент6 23 23" xfId="2788" xr:uid="{00000000-0005-0000-0000-0000D70A0000}"/>
    <cellStyle name="40% - Акцент6 23 24" xfId="2789" xr:uid="{00000000-0005-0000-0000-0000D80A0000}"/>
    <cellStyle name="40% - Акцент6 23 25" xfId="2790" xr:uid="{00000000-0005-0000-0000-0000D90A0000}"/>
    <cellStyle name="40% - Акцент6 23 26" xfId="2791" xr:uid="{00000000-0005-0000-0000-0000DA0A0000}"/>
    <cellStyle name="40% - Акцент6 23 27" xfId="2792" xr:uid="{00000000-0005-0000-0000-0000DB0A0000}"/>
    <cellStyle name="40% - Акцент6 23 28" xfId="2793" xr:uid="{00000000-0005-0000-0000-0000DC0A0000}"/>
    <cellStyle name="40% - Акцент6 23 29" xfId="2794" xr:uid="{00000000-0005-0000-0000-0000DD0A0000}"/>
    <cellStyle name="40% - Акцент6 23 3" xfId="2795" xr:uid="{00000000-0005-0000-0000-0000DE0A0000}"/>
    <cellStyle name="40% - Акцент6 23 30" xfId="2796" xr:uid="{00000000-0005-0000-0000-0000DF0A0000}"/>
    <cellStyle name="40% - Акцент6 23 31" xfId="2797" xr:uid="{00000000-0005-0000-0000-0000E00A0000}"/>
    <cellStyle name="40% - Акцент6 23 32" xfId="2798" xr:uid="{00000000-0005-0000-0000-0000E10A0000}"/>
    <cellStyle name="40% - Акцент6 23 33" xfId="2799" xr:uid="{00000000-0005-0000-0000-0000E20A0000}"/>
    <cellStyle name="40% - Акцент6 23 34" xfId="2800" xr:uid="{00000000-0005-0000-0000-0000E30A0000}"/>
    <cellStyle name="40% - Акцент6 23 35" xfId="2801" xr:uid="{00000000-0005-0000-0000-0000E40A0000}"/>
    <cellStyle name="40% - Акцент6 23 36" xfId="2802" xr:uid="{00000000-0005-0000-0000-0000E50A0000}"/>
    <cellStyle name="40% - Акцент6 23 37" xfId="2803" xr:uid="{00000000-0005-0000-0000-0000E60A0000}"/>
    <cellStyle name="40% - Акцент6 23 38" xfId="2804" xr:uid="{00000000-0005-0000-0000-0000E70A0000}"/>
    <cellStyle name="40% - Акцент6 23 39" xfId="2805" xr:uid="{00000000-0005-0000-0000-0000E80A0000}"/>
    <cellStyle name="40% - Акцент6 23 4" xfId="2806" xr:uid="{00000000-0005-0000-0000-0000E90A0000}"/>
    <cellStyle name="40% - Акцент6 23 40" xfId="2807" xr:uid="{00000000-0005-0000-0000-0000EA0A0000}"/>
    <cellStyle name="40% - Акцент6 23 41" xfId="2808" xr:uid="{00000000-0005-0000-0000-0000EB0A0000}"/>
    <cellStyle name="40% - Акцент6 23 42" xfId="2809" xr:uid="{00000000-0005-0000-0000-0000EC0A0000}"/>
    <cellStyle name="40% - Акцент6 23 43" xfId="2810" xr:uid="{00000000-0005-0000-0000-0000ED0A0000}"/>
    <cellStyle name="40% - Акцент6 23 44" xfId="2811" xr:uid="{00000000-0005-0000-0000-0000EE0A0000}"/>
    <cellStyle name="40% - Акцент6 23 45" xfId="2812" xr:uid="{00000000-0005-0000-0000-0000EF0A0000}"/>
    <cellStyle name="40% - Акцент6 23 46" xfId="2813" xr:uid="{00000000-0005-0000-0000-0000F00A0000}"/>
    <cellStyle name="40% - Акцент6 23 47" xfId="2814" xr:uid="{00000000-0005-0000-0000-0000F10A0000}"/>
    <cellStyle name="40% - Акцент6 23 48" xfId="2815" xr:uid="{00000000-0005-0000-0000-0000F20A0000}"/>
    <cellStyle name="40% - Акцент6 23 49" xfId="2816" xr:uid="{00000000-0005-0000-0000-0000F30A0000}"/>
    <cellStyle name="40% - Акцент6 23 5" xfId="2817" xr:uid="{00000000-0005-0000-0000-0000F40A0000}"/>
    <cellStyle name="40% - Акцент6 23 50" xfId="2818" xr:uid="{00000000-0005-0000-0000-0000F50A0000}"/>
    <cellStyle name="40% - Акцент6 23 51" xfId="2819" xr:uid="{00000000-0005-0000-0000-0000F60A0000}"/>
    <cellStyle name="40% - Акцент6 23 52" xfId="2820" xr:uid="{00000000-0005-0000-0000-0000F70A0000}"/>
    <cellStyle name="40% - Акцент6 23 53" xfId="2821" xr:uid="{00000000-0005-0000-0000-0000F80A0000}"/>
    <cellStyle name="40% - Акцент6 23 54" xfId="2822" xr:uid="{00000000-0005-0000-0000-0000F90A0000}"/>
    <cellStyle name="40% - Акцент6 23 55" xfId="2823" xr:uid="{00000000-0005-0000-0000-0000FA0A0000}"/>
    <cellStyle name="40% - Акцент6 23 56" xfId="2824" xr:uid="{00000000-0005-0000-0000-0000FB0A0000}"/>
    <cellStyle name="40% - Акцент6 23 57" xfId="2825" xr:uid="{00000000-0005-0000-0000-0000FC0A0000}"/>
    <cellStyle name="40% - Акцент6 23 58" xfId="2826" xr:uid="{00000000-0005-0000-0000-0000FD0A0000}"/>
    <cellStyle name="40% - Акцент6 23 59" xfId="2827" xr:uid="{00000000-0005-0000-0000-0000FE0A0000}"/>
    <cellStyle name="40% - Акцент6 23 6" xfId="2828" xr:uid="{00000000-0005-0000-0000-0000FF0A0000}"/>
    <cellStyle name="40% - Акцент6 23 7" xfId="2829" xr:uid="{00000000-0005-0000-0000-0000000B0000}"/>
    <cellStyle name="40% - Акцент6 23 8" xfId="2830" xr:uid="{00000000-0005-0000-0000-0000010B0000}"/>
    <cellStyle name="40% - Акцент6 23 9" xfId="2831" xr:uid="{00000000-0005-0000-0000-0000020B0000}"/>
    <cellStyle name="40% - Акцент6 24" xfId="2832" xr:uid="{00000000-0005-0000-0000-0000030B0000}"/>
    <cellStyle name="40% - Акцент6 25" xfId="2833" xr:uid="{00000000-0005-0000-0000-0000040B0000}"/>
    <cellStyle name="40% - Акцент6 26" xfId="2834" xr:uid="{00000000-0005-0000-0000-0000050B0000}"/>
    <cellStyle name="40% - Акцент6 27" xfId="2835" xr:uid="{00000000-0005-0000-0000-0000060B0000}"/>
    <cellStyle name="40% - Акцент6 28" xfId="2836" xr:uid="{00000000-0005-0000-0000-0000070B0000}"/>
    <cellStyle name="40% - Акцент6 29" xfId="2837" xr:uid="{00000000-0005-0000-0000-0000080B0000}"/>
    <cellStyle name="40% - Акцент6 3" xfId="2838" xr:uid="{00000000-0005-0000-0000-0000090B0000}"/>
    <cellStyle name="40% - Акцент6 4" xfId="2839" xr:uid="{00000000-0005-0000-0000-00000A0B0000}"/>
    <cellStyle name="40% - Акцент6 5" xfId="2840" xr:uid="{00000000-0005-0000-0000-00000B0B0000}"/>
    <cellStyle name="40% - Акцент6 6" xfId="2841" xr:uid="{00000000-0005-0000-0000-00000C0B0000}"/>
    <cellStyle name="40% - Акцент6 7" xfId="2842" xr:uid="{00000000-0005-0000-0000-00000D0B0000}"/>
    <cellStyle name="40% - Акцент6 8" xfId="2843" xr:uid="{00000000-0005-0000-0000-00000E0B0000}"/>
    <cellStyle name="40% - Акцент6 9" xfId="2844" xr:uid="{00000000-0005-0000-0000-00000F0B0000}"/>
    <cellStyle name="60% - Акцент1 10" xfId="2845" xr:uid="{00000000-0005-0000-0000-0000100B0000}"/>
    <cellStyle name="60% - Акцент1 11" xfId="2846" xr:uid="{00000000-0005-0000-0000-0000110B0000}"/>
    <cellStyle name="60% - Акцент1 12" xfId="2847" xr:uid="{00000000-0005-0000-0000-0000120B0000}"/>
    <cellStyle name="60% - Акцент1 13" xfId="2848" xr:uid="{00000000-0005-0000-0000-0000130B0000}"/>
    <cellStyle name="60% - Акцент1 14" xfId="2849" xr:uid="{00000000-0005-0000-0000-0000140B0000}"/>
    <cellStyle name="60% - Акцент1 15" xfId="2850" xr:uid="{00000000-0005-0000-0000-0000150B0000}"/>
    <cellStyle name="60% - Акцент1 15 2" xfId="2851" xr:uid="{00000000-0005-0000-0000-0000160B0000}"/>
    <cellStyle name="60% - Акцент1 16" xfId="2852" xr:uid="{00000000-0005-0000-0000-0000170B0000}"/>
    <cellStyle name="60% - Акцент1 16 2" xfId="2853" xr:uid="{00000000-0005-0000-0000-0000180B0000}"/>
    <cellStyle name="60% - Акцент1 17" xfId="2854" xr:uid="{00000000-0005-0000-0000-0000190B0000}"/>
    <cellStyle name="60% - Акцент1 17 2" xfId="2855" xr:uid="{00000000-0005-0000-0000-00001A0B0000}"/>
    <cellStyle name="60% - Акцент1 18" xfId="2856" xr:uid="{00000000-0005-0000-0000-00001B0B0000}"/>
    <cellStyle name="60% - Акцент1 18 2" xfId="2857" xr:uid="{00000000-0005-0000-0000-00001C0B0000}"/>
    <cellStyle name="60% - Акцент1 19" xfId="2858" xr:uid="{00000000-0005-0000-0000-00001D0B0000}"/>
    <cellStyle name="60% - Акцент1 2" xfId="2859" xr:uid="{00000000-0005-0000-0000-00001E0B0000}"/>
    <cellStyle name="60% - Акцент1 2 10" xfId="2860" xr:uid="{00000000-0005-0000-0000-00001F0B0000}"/>
    <cellStyle name="60% - Акцент1 2 11" xfId="2861" xr:uid="{00000000-0005-0000-0000-0000200B0000}"/>
    <cellStyle name="60% - Акцент1 2 12" xfId="2862" xr:uid="{00000000-0005-0000-0000-0000210B0000}"/>
    <cellStyle name="60% - Акцент1 2 13" xfId="2863" xr:uid="{00000000-0005-0000-0000-0000220B0000}"/>
    <cellStyle name="60% - Акцент1 2 14" xfId="2864" xr:uid="{00000000-0005-0000-0000-0000230B0000}"/>
    <cellStyle name="60% - Акцент1 2 15" xfId="2865" xr:uid="{00000000-0005-0000-0000-0000240B0000}"/>
    <cellStyle name="60% - Акцент1 2 16" xfId="2866" xr:uid="{00000000-0005-0000-0000-0000250B0000}"/>
    <cellStyle name="60% - Акцент1 2 17" xfId="2867" xr:uid="{00000000-0005-0000-0000-0000260B0000}"/>
    <cellStyle name="60% - Акцент1 2 18" xfId="2868" xr:uid="{00000000-0005-0000-0000-0000270B0000}"/>
    <cellStyle name="60% - Акцент1 2 19" xfId="2869" xr:uid="{00000000-0005-0000-0000-0000280B0000}"/>
    <cellStyle name="60% - Акцент1 2 2" xfId="2870" xr:uid="{00000000-0005-0000-0000-0000290B0000}"/>
    <cellStyle name="60% - Акцент1 2 20" xfId="2871" xr:uid="{00000000-0005-0000-0000-00002A0B0000}"/>
    <cellStyle name="60% - Акцент1 2 21" xfId="2872" xr:uid="{00000000-0005-0000-0000-00002B0B0000}"/>
    <cellStyle name="60% - Акцент1 2 22" xfId="2873" xr:uid="{00000000-0005-0000-0000-00002C0B0000}"/>
    <cellStyle name="60% - Акцент1 2 23" xfId="2874" xr:uid="{00000000-0005-0000-0000-00002D0B0000}"/>
    <cellStyle name="60% - Акцент1 2 24" xfId="2875" xr:uid="{00000000-0005-0000-0000-00002E0B0000}"/>
    <cellStyle name="60% - Акцент1 2 25" xfId="2876" xr:uid="{00000000-0005-0000-0000-00002F0B0000}"/>
    <cellStyle name="60% - Акцент1 2 26" xfId="2877" xr:uid="{00000000-0005-0000-0000-0000300B0000}"/>
    <cellStyle name="60% - Акцент1 2 27" xfId="2878" xr:uid="{00000000-0005-0000-0000-0000310B0000}"/>
    <cellStyle name="60% - Акцент1 2 28" xfId="2879" xr:uid="{00000000-0005-0000-0000-0000320B0000}"/>
    <cellStyle name="60% - Акцент1 2 29" xfId="2880" xr:uid="{00000000-0005-0000-0000-0000330B0000}"/>
    <cellStyle name="60% - Акцент1 2 3" xfId="2881" xr:uid="{00000000-0005-0000-0000-0000340B0000}"/>
    <cellStyle name="60% - Акцент1 2 30" xfId="2882" xr:uid="{00000000-0005-0000-0000-0000350B0000}"/>
    <cellStyle name="60% - Акцент1 2 31" xfId="2883" xr:uid="{00000000-0005-0000-0000-0000360B0000}"/>
    <cellStyle name="60% - Акцент1 2 32" xfId="2884" xr:uid="{00000000-0005-0000-0000-0000370B0000}"/>
    <cellStyle name="60% - Акцент1 2 33" xfId="2885" xr:uid="{00000000-0005-0000-0000-0000380B0000}"/>
    <cellStyle name="60% - Акцент1 2 34" xfId="2886" xr:uid="{00000000-0005-0000-0000-0000390B0000}"/>
    <cellStyle name="60% - Акцент1 2 35" xfId="2887" xr:uid="{00000000-0005-0000-0000-00003A0B0000}"/>
    <cellStyle name="60% - Акцент1 2 36" xfId="2888" xr:uid="{00000000-0005-0000-0000-00003B0B0000}"/>
    <cellStyle name="60% - Акцент1 2 4" xfId="2889" xr:uid="{00000000-0005-0000-0000-00003C0B0000}"/>
    <cellStyle name="60% - Акцент1 2 5" xfId="2890" xr:uid="{00000000-0005-0000-0000-00003D0B0000}"/>
    <cellStyle name="60% - Акцент1 2 6" xfId="2891" xr:uid="{00000000-0005-0000-0000-00003E0B0000}"/>
    <cellStyle name="60% - Акцент1 2 7" xfId="2892" xr:uid="{00000000-0005-0000-0000-00003F0B0000}"/>
    <cellStyle name="60% - Акцент1 2 8" xfId="2893" xr:uid="{00000000-0005-0000-0000-0000400B0000}"/>
    <cellStyle name="60% - Акцент1 2 9" xfId="2894" xr:uid="{00000000-0005-0000-0000-0000410B0000}"/>
    <cellStyle name="60% - Акцент1 20" xfId="2895" xr:uid="{00000000-0005-0000-0000-0000420B0000}"/>
    <cellStyle name="60% - Акцент1 20 2" xfId="2896" xr:uid="{00000000-0005-0000-0000-0000430B0000}"/>
    <cellStyle name="60% - Акцент1 20 3" xfId="2897" xr:uid="{00000000-0005-0000-0000-0000440B0000}"/>
    <cellStyle name="60% - Акцент1 20 4" xfId="2898" xr:uid="{00000000-0005-0000-0000-0000450B0000}"/>
    <cellStyle name="60% - Акцент1 21" xfId="2899" xr:uid="{00000000-0005-0000-0000-0000460B0000}"/>
    <cellStyle name="60% - Акцент1 21 2" xfId="2900" xr:uid="{00000000-0005-0000-0000-0000470B0000}"/>
    <cellStyle name="60% - Акцент1 21 3" xfId="2901" xr:uid="{00000000-0005-0000-0000-0000480B0000}"/>
    <cellStyle name="60% - Акцент1 21 4" xfId="2902" xr:uid="{00000000-0005-0000-0000-0000490B0000}"/>
    <cellStyle name="60% - Акцент1 22" xfId="2903" xr:uid="{00000000-0005-0000-0000-00004A0B0000}"/>
    <cellStyle name="60% - Акцент1 22 2" xfId="2904" xr:uid="{00000000-0005-0000-0000-00004B0B0000}"/>
    <cellStyle name="60% - Акцент1 22 3" xfId="2905" xr:uid="{00000000-0005-0000-0000-00004C0B0000}"/>
    <cellStyle name="60% - Акцент1 22 4" xfId="2906" xr:uid="{00000000-0005-0000-0000-00004D0B0000}"/>
    <cellStyle name="60% - Акцент1 23" xfId="2907" xr:uid="{00000000-0005-0000-0000-00004E0B0000}"/>
    <cellStyle name="60% - Акцент1 24" xfId="2908" xr:uid="{00000000-0005-0000-0000-00004F0B0000}"/>
    <cellStyle name="60% - Акцент1 25" xfId="2909" xr:uid="{00000000-0005-0000-0000-0000500B0000}"/>
    <cellStyle name="60% - Акцент1 26" xfId="2910" xr:uid="{00000000-0005-0000-0000-0000510B0000}"/>
    <cellStyle name="60% - Акцент1 27" xfId="2911" xr:uid="{00000000-0005-0000-0000-0000520B0000}"/>
    <cellStyle name="60% - Акцент1 28" xfId="2912" xr:uid="{00000000-0005-0000-0000-0000530B0000}"/>
    <cellStyle name="60% - Акцент1 29" xfId="2913" xr:uid="{00000000-0005-0000-0000-0000540B0000}"/>
    <cellStyle name="60% - Акцент1 3" xfId="2914" xr:uid="{00000000-0005-0000-0000-0000550B0000}"/>
    <cellStyle name="60% - Акцент1 4" xfId="2915" xr:uid="{00000000-0005-0000-0000-0000560B0000}"/>
    <cellStyle name="60% - Акцент1 5" xfId="2916" xr:uid="{00000000-0005-0000-0000-0000570B0000}"/>
    <cellStyle name="60% - Акцент1 6" xfId="2917" xr:uid="{00000000-0005-0000-0000-0000580B0000}"/>
    <cellStyle name="60% - Акцент1 7" xfId="2918" xr:uid="{00000000-0005-0000-0000-0000590B0000}"/>
    <cellStyle name="60% - Акцент1 8" xfId="2919" xr:uid="{00000000-0005-0000-0000-00005A0B0000}"/>
    <cellStyle name="60% - Акцент1 9" xfId="2920" xr:uid="{00000000-0005-0000-0000-00005B0B0000}"/>
    <cellStyle name="60% - Акцент2 10" xfId="2921" xr:uid="{00000000-0005-0000-0000-00005C0B0000}"/>
    <cellStyle name="60% - Акцент2 11" xfId="2922" xr:uid="{00000000-0005-0000-0000-00005D0B0000}"/>
    <cellStyle name="60% - Акцент2 12" xfId="2923" xr:uid="{00000000-0005-0000-0000-00005E0B0000}"/>
    <cellStyle name="60% - Акцент2 13" xfId="2924" xr:uid="{00000000-0005-0000-0000-00005F0B0000}"/>
    <cellStyle name="60% - Акцент2 14" xfId="2925" xr:uid="{00000000-0005-0000-0000-0000600B0000}"/>
    <cellStyle name="60% - Акцент2 15" xfId="2926" xr:uid="{00000000-0005-0000-0000-0000610B0000}"/>
    <cellStyle name="60% - Акцент2 15 2" xfId="2927" xr:uid="{00000000-0005-0000-0000-0000620B0000}"/>
    <cellStyle name="60% - Акцент2 16" xfId="2928" xr:uid="{00000000-0005-0000-0000-0000630B0000}"/>
    <cellStyle name="60% - Акцент2 16 2" xfId="2929" xr:uid="{00000000-0005-0000-0000-0000640B0000}"/>
    <cellStyle name="60% - Акцент2 17" xfId="2930" xr:uid="{00000000-0005-0000-0000-0000650B0000}"/>
    <cellStyle name="60% - Акцент2 17 2" xfId="2931" xr:uid="{00000000-0005-0000-0000-0000660B0000}"/>
    <cellStyle name="60% - Акцент2 18" xfId="2932" xr:uid="{00000000-0005-0000-0000-0000670B0000}"/>
    <cellStyle name="60% - Акцент2 18 2" xfId="2933" xr:uid="{00000000-0005-0000-0000-0000680B0000}"/>
    <cellStyle name="60% - Акцент2 19" xfId="2934" xr:uid="{00000000-0005-0000-0000-0000690B0000}"/>
    <cellStyle name="60% - Акцент2 2" xfId="2935" xr:uid="{00000000-0005-0000-0000-00006A0B0000}"/>
    <cellStyle name="60% - Акцент2 2 10" xfId="2936" xr:uid="{00000000-0005-0000-0000-00006B0B0000}"/>
    <cellStyle name="60% - Акцент2 2 11" xfId="2937" xr:uid="{00000000-0005-0000-0000-00006C0B0000}"/>
    <cellStyle name="60% - Акцент2 2 12" xfId="2938" xr:uid="{00000000-0005-0000-0000-00006D0B0000}"/>
    <cellStyle name="60% - Акцент2 2 13" xfId="2939" xr:uid="{00000000-0005-0000-0000-00006E0B0000}"/>
    <cellStyle name="60% - Акцент2 2 14" xfId="2940" xr:uid="{00000000-0005-0000-0000-00006F0B0000}"/>
    <cellStyle name="60% - Акцент2 2 15" xfId="2941" xr:uid="{00000000-0005-0000-0000-0000700B0000}"/>
    <cellStyle name="60% - Акцент2 2 16" xfId="2942" xr:uid="{00000000-0005-0000-0000-0000710B0000}"/>
    <cellStyle name="60% - Акцент2 2 17" xfId="2943" xr:uid="{00000000-0005-0000-0000-0000720B0000}"/>
    <cellStyle name="60% - Акцент2 2 18" xfId="2944" xr:uid="{00000000-0005-0000-0000-0000730B0000}"/>
    <cellStyle name="60% - Акцент2 2 19" xfId="2945" xr:uid="{00000000-0005-0000-0000-0000740B0000}"/>
    <cellStyle name="60% - Акцент2 2 2" xfId="2946" xr:uid="{00000000-0005-0000-0000-0000750B0000}"/>
    <cellStyle name="60% - Акцент2 2 20" xfId="2947" xr:uid="{00000000-0005-0000-0000-0000760B0000}"/>
    <cellStyle name="60% - Акцент2 2 21" xfId="2948" xr:uid="{00000000-0005-0000-0000-0000770B0000}"/>
    <cellStyle name="60% - Акцент2 2 22" xfId="2949" xr:uid="{00000000-0005-0000-0000-0000780B0000}"/>
    <cellStyle name="60% - Акцент2 2 23" xfId="2950" xr:uid="{00000000-0005-0000-0000-0000790B0000}"/>
    <cellStyle name="60% - Акцент2 2 24" xfId="2951" xr:uid="{00000000-0005-0000-0000-00007A0B0000}"/>
    <cellStyle name="60% - Акцент2 2 25" xfId="2952" xr:uid="{00000000-0005-0000-0000-00007B0B0000}"/>
    <cellStyle name="60% - Акцент2 2 26" xfId="2953" xr:uid="{00000000-0005-0000-0000-00007C0B0000}"/>
    <cellStyle name="60% - Акцент2 2 27" xfId="2954" xr:uid="{00000000-0005-0000-0000-00007D0B0000}"/>
    <cellStyle name="60% - Акцент2 2 28" xfId="2955" xr:uid="{00000000-0005-0000-0000-00007E0B0000}"/>
    <cellStyle name="60% - Акцент2 2 29" xfId="2956" xr:uid="{00000000-0005-0000-0000-00007F0B0000}"/>
    <cellStyle name="60% - Акцент2 2 3" xfId="2957" xr:uid="{00000000-0005-0000-0000-0000800B0000}"/>
    <cellStyle name="60% - Акцент2 2 30" xfId="2958" xr:uid="{00000000-0005-0000-0000-0000810B0000}"/>
    <cellStyle name="60% - Акцент2 2 31" xfId="2959" xr:uid="{00000000-0005-0000-0000-0000820B0000}"/>
    <cellStyle name="60% - Акцент2 2 32" xfId="2960" xr:uid="{00000000-0005-0000-0000-0000830B0000}"/>
    <cellStyle name="60% - Акцент2 2 33" xfId="2961" xr:uid="{00000000-0005-0000-0000-0000840B0000}"/>
    <cellStyle name="60% - Акцент2 2 34" xfId="2962" xr:uid="{00000000-0005-0000-0000-0000850B0000}"/>
    <cellStyle name="60% - Акцент2 2 35" xfId="2963" xr:uid="{00000000-0005-0000-0000-0000860B0000}"/>
    <cellStyle name="60% - Акцент2 2 36" xfId="2964" xr:uid="{00000000-0005-0000-0000-0000870B0000}"/>
    <cellStyle name="60% - Акцент2 2 4" xfId="2965" xr:uid="{00000000-0005-0000-0000-0000880B0000}"/>
    <cellStyle name="60% - Акцент2 2 5" xfId="2966" xr:uid="{00000000-0005-0000-0000-0000890B0000}"/>
    <cellStyle name="60% - Акцент2 2 6" xfId="2967" xr:uid="{00000000-0005-0000-0000-00008A0B0000}"/>
    <cellStyle name="60% - Акцент2 2 7" xfId="2968" xr:uid="{00000000-0005-0000-0000-00008B0B0000}"/>
    <cellStyle name="60% - Акцент2 2 8" xfId="2969" xr:uid="{00000000-0005-0000-0000-00008C0B0000}"/>
    <cellStyle name="60% - Акцент2 2 9" xfId="2970" xr:uid="{00000000-0005-0000-0000-00008D0B0000}"/>
    <cellStyle name="60% - Акцент2 20" xfId="2971" xr:uid="{00000000-0005-0000-0000-00008E0B0000}"/>
    <cellStyle name="60% - Акцент2 20 2" xfId="2972" xr:uid="{00000000-0005-0000-0000-00008F0B0000}"/>
    <cellStyle name="60% - Акцент2 20 3" xfId="2973" xr:uid="{00000000-0005-0000-0000-0000900B0000}"/>
    <cellStyle name="60% - Акцент2 20 4" xfId="2974" xr:uid="{00000000-0005-0000-0000-0000910B0000}"/>
    <cellStyle name="60% - Акцент2 21" xfId="2975" xr:uid="{00000000-0005-0000-0000-0000920B0000}"/>
    <cellStyle name="60% - Акцент2 21 2" xfId="2976" xr:uid="{00000000-0005-0000-0000-0000930B0000}"/>
    <cellStyle name="60% - Акцент2 21 3" xfId="2977" xr:uid="{00000000-0005-0000-0000-0000940B0000}"/>
    <cellStyle name="60% - Акцент2 21 4" xfId="2978" xr:uid="{00000000-0005-0000-0000-0000950B0000}"/>
    <cellStyle name="60% - Акцент2 22" xfId="2979" xr:uid="{00000000-0005-0000-0000-0000960B0000}"/>
    <cellStyle name="60% - Акцент2 22 2" xfId="2980" xr:uid="{00000000-0005-0000-0000-0000970B0000}"/>
    <cellStyle name="60% - Акцент2 22 3" xfId="2981" xr:uid="{00000000-0005-0000-0000-0000980B0000}"/>
    <cellStyle name="60% - Акцент2 22 4" xfId="2982" xr:uid="{00000000-0005-0000-0000-0000990B0000}"/>
    <cellStyle name="60% - Акцент2 23" xfId="2983" xr:uid="{00000000-0005-0000-0000-00009A0B0000}"/>
    <cellStyle name="60% - Акцент2 24" xfId="2984" xr:uid="{00000000-0005-0000-0000-00009B0B0000}"/>
    <cellStyle name="60% - Акцент2 25" xfId="2985" xr:uid="{00000000-0005-0000-0000-00009C0B0000}"/>
    <cellStyle name="60% - Акцент2 26" xfId="2986" xr:uid="{00000000-0005-0000-0000-00009D0B0000}"/>
    <cellStyle name="60% - Акцент2 27" xfId="2987" xr:uid="{00000000-0005-0000-0000-00009E0B0000}"/>
    <cellStyle name="60% - Акцент2 28" xfId="2988" xr:uid="{00000000-0005-0000-0000-00009F0B0000}"/>
    <cellStyle name="60% - Акцент2 29" xfId="2989" xr:uid="{00000000-0005-0000-0000-0000A00B0000}"/>
    <cellStyle name="60% - Акцент2 3" xfId="2990" xr:uid="{00000000-0005-0000-0000-0000A10B0000}"/>
    <cellStyle name="60% - Акцент2 4" xfId="2991" xr:uid="{00000000-0005-0000-0000-0000A20B0000}"/>
    <cellStyle name="60% - Акцент2 5" xfId="2992" xr:uid="{00000000-0005-0000-0000-0000A30B0000}"/>
    <cellStyle name="60% - Акцент2 6" xfId="2993" xr:uid="{00000000-0005-0000-0000-0000A40B0000}"/>
    <cellStyle name="60% - Акцент2 7" xfId="2994" xr:uid="{00000000-0005-0000-0000-0000A50B0000}"/>
    <cellStyle name="60% - Акцент2 8" xfId="2995" xr:uid="{00000000-0005-0000-0000-0000A60B0000}"/>
    <cellStyle name="60% - Акцент2 9" xfId="2996" xr:uid="{00000000-0005-0000-0000-0000A70B0000}"/>
    <cellStyle name="60% - Акцент3 10" xfId="2997" xr:uid="{00000000-0005-0000-0000-0000A80B0000}"/>
    <cellStyle name="60% - Акцент3 11" xfId="2998" xr:uid="{00000000-0005-0000-0000-0000A90B0000}"/>
    <cellStyle name="60% - Акцент3 12" xfId="2999" xr:uid="{00000000-0005-0000-0000-0000AA0B0000}"/>
    <cellStyle name="60% - Акцент3 13" xfId="3000" xr:uid="{00000000-0005-0000-0000-0000AB0B0000}"/>
    <cellStyle name="60% - Акцент3 14" xfId="3001" xr:uid="{00000000-0005-0000-0000-0000AC0B0000}"/>
    <cellStyle name="60% - Акцент3 15" xfId="3002" xr:uid="{00000000-0005-0000-0000-0000AD0B0000}"/>
    <cellStyle name="60% - Акцент3 15 2" xfId="3003" xr:uid="{00000000-0005-0000-0000-0000AE0B0000}"/>
    <cellStyle name="60% - Акцент3 16" xfId="3004" xr:uid="{00000000-0005-0000-0000-0000AF0B0000}"/>
    <cellStyle name="60% - Акцент3 16 2" xfId="3005" xr:uid="{00000000-0005-0000-0000-0000B00B0000}"/>
    <cellStyle name="60% - Акцент3 17" xfId="3006" xr:uid="{00000000-0005-0000-0000-0000B10B0000}"/>
    <cellStyle name="60% - Акцент3 17 2" xfId="3007" xr:uid="{00000000-0005-0000-0000-0000B20B0000}"/>
    <cellStyle name="60% - Акцент3 18" xfId="3008" xr:uid="{00000000-0005-0000-0000-0000B30B0000}"/>
    <cellStyle name="60% - Акцент3 18 2" xfId="3009" xr:uid="{00000000-0005-0000-0000-0000B40B0000}"/>
    <cellStyle name="60% - Акцент3 19" xfId="3010" xr:uid="{00000000-0005-0000-0000-0000B50B0000}"/>
    <cellStyle name="60% - Акцент3 2" xfId="3011" xr:uid="{00000000-0005-0000-0000-0000B60B0000}"/>
    <cellStyle name="60% - Акцент3 2 10" xfId="3012" xr:uid="{00000000-0005-0000-0000-0000B70B0000}"/>
    <cellStyle name="60% - Акцент3 2 11" xfId="3013" xr:uid="{00000000-0005-0000-0000-0000B80B0000}"/>
    <cellStyle name="60% - Акцент3 2 12" xfId="3014" xr:uid="{00000000-0005-0000-0000-0000B90B0000}"/>
    <cellStyle name="60% - Акцент3 2 13" xfId="3015" xr:uid="{00000000-0005-0000-0000-0000BA0B0000}"/>
    <cellStyle name="60% - Акцент3 2 14" xfId="3016" xr:uid="{00000000-0005-0000-0000-0000BB0B0000}"/>
    <cellStyle name="60% - Акцент3 2 15" xfId="3017" xr:uid="{00000000-0005-0000-0000-0000BC0B0000}"/>
    <cellStyle name="60% - Акцент3 2 16" xfId="3018" xr:uid="{00000000-0005-0000-0000-0000BD0B0000}"/>
    <cellStyle name="60% - Акцент3 2 17" xfId="3019" xr:uid="{00000000-0005-0000-0000-0000BE0B0000}"/>
    <cellStyle name="60% - Акцент3 2 18" xfId="3020" xr:uid="{00000000-0005-0000-0000-0000BF0B0000}"/>
    <cellStyle name="60% - Акцент3 2 19" xfId="3021" xr:uid="{00000000-0005-0000-0000-0000C00B0000}"/>
    <cellStyle name="60% - Акцент3 2 2" xfId="3022" xr:uid="{00000000-0005-0000-0000-0000C10B0000}"/>
    <cellStyle name="60% - Акцент3 2 20" xfId="3023" xr:uid="{00000000-0005-0000-0000-0000C20B0000}"/>
    <cellStyle name="60% - Акцент3 2 21" xfId="3024" xr:uid="{00000000-0005-0000-0000-0000C30B0000}"/>
    <cellStyle name="60% - Акцент3 2 22" xfId="3025" xr:uid="{00000000-0005-0000-0000-0000C40B0000}"/>
    <cellStyle name="60% - Акцент3 2 23" xfId="3026" xr:uid="{00000000-0005-0000-0000-0000C50B0000}"/>
    <cellStyle name="60% - Акцент3 2 24" xfId="3027" xr:uid="{00000000-0005-0000-0000-0000C60B0000}"/>
    <cellStyle name="60% - Акцент3 2 25" xfId="3028" xr:uid="{00000000-0005-0000-0000-0000C70B0000}"/>
    <cellStyle name="60% - Акцент3 2 26" xfId="3029" xr:uid="{00000000-0005-0000-0000-0000C80B0000}"/>
    <cellStyle name="60% - Акцент3 2 27" xfId="3030" xr:uid="{00000000-0005-0000-0000-0000C90B0000}"/>
    <cellStyle name="60% - Акцент3 2 28" xfId="3031" xr:uid="{00000000-0005-0000-0000-0000CA0B0000}"/>
    <cellStyle name="60% - Акцент3 2 29" xfId="3032" xr:uid="{00000000-0005-0000-0000-0000CB0B0000}"/>
    <cellStyle name="60% - Акцент3 2 3" xfId="3033" xr:uid="{00000000-0005-0000-0000-0000CC0B0000}"/>
    <cellStyle name="60% - Акцент3 2 30" xfId="3034" xr:uid="{00000000-0005-0000-0000-0000CD0B0000}"/>
    <cellStyle name="60% - Акцент3 2 31" xfId="3035" xr:uid="{00000000-0005-0000-0000-0000CE0B0000}"/>
    <cellStyle name="60% - Акцент3 2 32" xfId="3036" xr:uid="{00000000-0005-0000-0000-0000CF0B0000}"/>
    <cellStyle name="60% - Акцент3 2 33" xfId="3037" xr:uid="{00000000-0005-0000-0000-0000D00B0000}"/>
    <cellStyle name="60% - Акцент3 2 34" xfId="3038" xr:uid="{00000000-0005-0000-0000-0000D10B0000}"/>
    <cellStyle name="60% - Акцент3 2 35" xfId="3039" xr:uid="{00000000-0005-0000-0000-0000D20B0000}"/>
    <cellStyle name="60% - Акцент3 2 36" xfId="3040" xr:uid="{00000000-0005-0000-0000-0000D30B0000}"/>
    <cellStyle name="60% - Акцент3 2 4" xfId="3041" xr:uid="{00000000-0005-0000-0000-0000D40B0000}"/>
    <cellStyle name="60% - Акцент3 2 5" xfId="3042" xr:uid="{00000000-0005-0000-0000-0000D50B0000}"/>
    <cellStyle name="60% - Акцент3 2 6" xfId="3043" xr:uid="{00000000-0005-0000-0000-0000D60B0000}"/>
    <cellStyle name="60% - Акцент3 2 7" xfId="3044" xr:uid="{00000000-0005-0000-0000-0000D70B0000}"/>
    <cellStyle name="60% - Акцент3 2 8" xfId="3045" xr:uid="{00000000-0005-0000-0000-0000D80B0000}"/>
    <cellStyle name="60% - Акцент3 2 9" xfId="3046" xr:uid="{00000000-0005-0000-0000-0000D90B0000}"/>
    <cellStyle name="60% - Акцент3 20" xfId="3047" xr:uid="{00000000-0005-0000-0000-0000DA0B0000}"/>
    <cellStyle name="60% - Акцент3 20 2" xfId="3048" xr:uid="{00000000-0005-0000-0000-0000DB0B0000}"/>
    <cellStyle name="60% - Акцент3 20 3" xfId="3049" xr:uid="{00000000-0005-0000-0000-0000DC0B0000}"/>
    <cellStyle name="60% - Акцент3 20 4" xfId="3050" xr:uid="{00000000-0005-0000-0000-0000DD0B0000}"/>
    <cellStyle name="60% - Акцент3 21" xfId="3051" xr:uid="{00000000-0005-0000-0000-0000DE0B0000}"/>
    <cellStyle name="60% - Акцент3 21 2" xfId="3052" xr:uid="{00000000-0005-0000-0000-0000DF0B0000}"/>
    <cellStyle name="60% - Акцент3 21 3" xfId="3053" xr:uid="{00000000-0005-0000-0000-0000E00B0000}"/>
    <cellStyle name="60% - Акцент3 21 4" xfId="3054" xr:uid="{00000000-0005-0000-0000-0000E10B0000}"/>
    <cellStyle name="60% - Акцент3 22" xfId="3055" xr:uid="{00000000-0005-0000-0000-0000E20B0000}"/>
    <cellStyle name="60% - Акцент3 22 2" xfId="3056" xr:uid="{00000000-0005-0000-0000-0000E30B0000}"/>
    <cellStyle name="60% - Акцент3 22 3" xfId="3057" xr:uid="{00000000-0005-0000-0000-0000E40B0000}"/>
    <cellStyle name="60% - Акцент3 22 4" xfId="3058" xr:uid="{00000000-0005-0000-0000-0000E50B0000}"/>
    <cellStyle name="60% - Акцент3 23" xfId="3059" xr:uid="{00000000-0005-0000-0000-0000E60B0000}"/>
    <cellStyle name="60% - Акцент3 24" xfId="3060" xr:uid="{00000000-0005-0000-0000-0000E70B0000}"/>
    <cellStyle name="60% - Акцент3 25" xfId="3061" xr:uid="{00000000-0005-0000-0000-0000E80B0000}"/>
    <cellStyle name="60% - Акцент3 26" xfId="3062" xr:uid="{00000000-0005-0000-0000-0000E90B0000}"/>
    <cellStyle name="60% - Акцент3 27" xfId="3063" xr:uid="{00000000-0005-0000-0000-0000EA0B0000}"/>
    <cellStyle name="60% - Акцент3 28" xfId="3064" xr:uid="{00000000-0005-0000-0000-0000EB0B0000}"/>
    <cellStyle name="60% - Акцент3 29" xfId="3065" xr:uid="{00000000-0005-0000-0000-0000EC0B0000}"/>
    <cellStyle name="60% - Акцент3 3" xfId="3066" xr:uid="{00000000-0005-0000-0000-0000ED0B0000}"/>
    <cellStyle name="60% - Акцент3 4" xfId="3067" xr:uid="{00000000-0005-0000-0000-0000EE0B0000}"/>
    <cellStyle name="60% - Акцент3 5" xfId="3068" xr:uid="{00000000-0005-0000-0000-0000EF0B0000}"/>
    <cellStyle name="60% - Акцент3 6" xfId="3069" xr:uid="{00000000-0005-0000-0000-0000F00B0000}"/>
    <cellStyle name="60% - Акцент3 7" xfId="3070" xr:uid="{00000000-0005-0000-0000-0000F10B0000}"/>
    <cellStyle name="60% - Акцент3 8" xfId="3071" xr:uid="{00000000-0005-0000-0000-0000F20B0000}"/>
    <cellStyle name="60% - Акцент3 9" xfId="3072" xr:uid="{00000000-0005-0000-0000-0000F30B0000}"/>
    <cellStyle name="60% - Акцент4 10" xfId="3073" xr:uid="{00000000-0005-0000-0000-0000F40B0000}"/>
    <cellStyle name="60% - Акцент4 11" xfId="3074" xr:uid="{00000000-0005-0000-0000-0000F50B0000}"/>
    <cellStyle name="60% - Акцент4 12" xfId="3075" xr:uid="{00000000-0005-0000-0000-0000F60B0000}"/>
    <cellStyle name="60% - Акцент4 13" xfId="3076" xr:uid="{00000000-0005-0000-0000-0000F70B0000}"/>
    <cellStyle name="60% - Акцент4 14" xfId="3077" xr:uid="{00000000-0005-0000-0000-0000F80B0000}"/>
    <cellStyle name="60% - Акцент4 15" xfId="3078" xr:uid="{00000000-0005-0000-0000-0000F90B0000}"/>
    <cellStyle name="60% - Акцент4 15 2" xfId="3079" xr:uid="{00000000-0005-0000-0000-0000FA0B0000}"/>
    <cellStyle name="60% - Акцент4 16" xfId="3080" xr:uid="{00000000-0005-0000-0000-0000FB0B0000}"/>
    <cellStyle name="60% - Акцент4 16 2" xfId="3081" xr:uid="{00000000-0005-0000-0000-0000FC0B0000}"/>
    <cellStyle name="60% - Акцент4 17" xfId="3082" xr:uid="{00000000-0005-0000-0000-0000FD0B0000}"/>
    <cellStyle name="60% - Акцент4 17 2" xfId="3083" xr:uid="{00000000-0005-0000-0000-0000FE0B0000}"/>
    <cellStyle name="60% - Акцент4 18" xfId="3084" xr:uid="{00000000-0005-0000-0000-0000FF0B0000}"/>
    <cellStyle name="60% - Акцент4 18 2" xfId="3085" xr:uid="{00000000-0005-0000-0000-0000000C0000}"/>
    <cellStyle name="60% - Акцент4 19" xfId="3086" xr:uid="{00000000-0005-0000-0000-0000010C0000}"/>
    <cellStyle name="60% - Акцент4 2" xfId="3087" xr:uid="{00000000-0005-0000-0000-0000020C0000}"/>
    <cellStyle name="60% - Акцент4 2 10" xfId="3088" xr:uid="{00000000-0005-0000-0000-0000030C0000}"/>
    <cellStyle name="60% - Акцент4 2 11" xfId="3089" xr:uid="{00000000-0005-0000-0000-0000040C0000}"/>
    <cellStyle name="60% - Акцент4 2 12" xfId="3090" xr:uid="{00000000-0005-0000-0000-0000050C0000}"/>
    <cellStyle name="60% - Акцент4 2 13" xfId="3091" xr:uid="{00000000-0005-0000-0000-0000060C0000}"/>
    <cellStyle name="60% - Акцент4 2 14" xfId="3092" xr:uid="{00000000-0005-0000-0000-0000070C0000}"/>
    <cellStyle name="60% - Акцент4 2 15" xfId="3093" xr:uid="{00000000-0005-0000-0000-0000080C0000}"/>
    <cellStyle name="60% - Акцент4 2 16" xfId="3094" xr:uid="{00000000-0005-0000-0000-0000090C0000}"/>
    <cellStyle name="60% - Акцент4 2 17" xfId="3095" xr:uid="{00000000-0005-0000-0000-00000A0C0000}"/>
    <cellStyle name="60% - Акцент4 2 18" xfId="3096" xr:uid="{00000000-0005-0000-0000-00000B0C0000}"/>
    <cellStyle name="60% - Акцент4 2 19" xfId="3097" xr:uid="{00000000-0005-0000-0000-00000C0C0000}"/>
    <cellStyle name="60% - Акцент4 2 2" xfId="3098" xr:uid="{00000000-0005-0000-0000-00000D0C0000}"/>
    <cellStyle name="60% - Акцент4 2 20" xfId="3099" xr:uid="{00000000-0005-0000-0000-00000E0C0000}"/>
    <cellStyle name="60% - Акцент4 2 21" xfId="3100" xr:uid="{00000000-0005-0000-0000-00000F0C0000}"/>
    <cellStyle name="60% - Акцент4 2 22" xfId="3101" xr:uid="{00000000-0005-0000-0000-0000100C0000}"/>
    <cellStyle name="60% - Акцент4 2 23" xfId="3102" xr:uid="{00000000-0005-0000-0000-0000110C0000}"/>
    <cellStyle name="60% - Акцент4 2 24" xfId="3103" xr:uid="{00000000-0005-0000-0000-0000120C0000}"/>
    <cellStyle name="60% - Акцент4 2 25" xfId="3104" xr:uid="{00000000-0005-0000-0000-0000130C0000}"/>
    <cellStyle name="60% - Акцент4 2 26" xfId="3105" xr:uid="{00000000-0005-0000-0000-0000140C0000}"/>
    <cellStyle name="60% - Акцент4 2 27" xfId="3106" xr:uid="{00000000-0005-0000-0000-0000150C0000}"/>
    <cellStyle name="60% - Акцент4 2 28" xfId="3107" xr:uid="{00000000-0005-0000-0000-0000160C0000}"/>
    <cellStyle name="60% - Акцент4 2 29" xfId="3108" xr:uid="{00000000-0005-0000-0000-0000170C0000}"/>
    <cellStyle name="60% - Акцент4 2 3" xfId="3109" xr:uid="{00000000-0005-0000-0000-0000180C0000}"/>
    <cellStyle name="60% - Акцент4 2 30" xfId="3110" xr:uid="{00000000-0005-0000-0000-0000190C0000}"/>
    <cellStyle name="60% - Акцент4 2 31" xfId="3111" xr:uid="{00000000-0005-0000-0000-00001A0C0000}"/>
    <cellStyle name="60% - Акцент4 2 32" xfId="3112" xr:uid="{00000000-0005-0000-0000-00001B0C0000}"/>
    <cellStyle name="60% - Акцент4 2 33" xfId="3113" xr:uid="{00000000-0005-0000-0000-00001C0C0000}"/>
    <cellStyle name="60% - Акцент4 2 34" xfId="3114" xr:uid="{00000000-0005-0000-0000-00001D0C0000}"/>
    <cellStyle name="60% - Акцент4 2 35" xfId="3115" xr:uid="{00000000-0005-0000-0000-00001E0C0000}"/>
    <cellStyle name="60% - Акцент4 2 36" xfId="3116" xr:uid="{00000000-0005-0000-0000-00001F0C0000}"/>
    <cellStyle name="60% - Акцент4 2 4" xfId="3117" xr:uid="{00000000-0005-0000-0000-0000200C0000}"/>
    <cellStyle name="60% - Акцент4 2 5" xfId="3118" xr:uid="{00000000-0005-0000-0000-0000210C0000}"/>
    <cellStyle name="60% - Акцент4 2 6" xfId="3119" xr:uid="{00000000-0005-0000-0000-0000220C0000}"/>
    <cellStyle name="60% - Акцент4 2 7" xfId="3120" xr:uid="{00000000-0005-0000-0000-0000230C0000}"/>
    <cellStyle name="60% - Акцент4 2 8" xfId="3121" xr:uid="{00000000-0005-0000-0000-0000240C0000}"/>
    <cellStyle name="60% - Акцент4 2 9" xfId="3122" xr:uid="{00000000-0005-0000-0000-0000250C0000}"/>
    <cellStyle name="60% - Акцент4 20" xfId="3123" xr:uid="{00000000-0005-0000-0000-0000260C0000}"/>
    <cellStyle name="60% - Акцент4 20 2" xfId="3124" xr:uid="{00000000-0005-0000-0000-0000270C0000}"/>
    <cellStyle name="60% - Акцент4 20 3" xfId="3125" xr:uid="{00000000-0005-0000-0000-0000280C0000}"/>
    <cellStyle name="60% - Акцент4 20 4" xfId="3126" xr:uid="{00000000-0005-0000-0000-0000290C0000}"/>
    <cellStyle name="60% - Акцент4 21" xfId="3127" xr:uid="{00000000-0005-0000-0000-00002A0C0000}"/>
    <cellStyle name="60% - Акцент4 21 2" xfId="3128" xr:uid="{00000000-0005-0000-0000-00002B0C0000}"/>
    <cellStyle name="60% - Акцент4 21 3" xfId="3129" xr:uid="{00000000-0005-0000-0000-00002C0C0000}"/>
    <cellStyle name="60% - Акцент4 21 4" xfId="3130" xr:uid="{00000000-0005-0000-0000-00002D0C0000}"/>
    <cellStyle name="60% - Акцент4 22" xfId="3131" xr:uid="{00000000-0005-0000-0000-00002E0C0000}"/>
    <cellStyle name="60% - Акцент4 22 2" xfId="3132" xr:uid="{00000000-0005-0000-0000-00002F0C0000}"/>
    <cellStyle name="60% - Акцент4 22 3" xfId="3133" xr:uid="{00000000-0005-0000-0000-0000300C0000}"/>
    <cellStyle name="60% - Акцент4 22 4" xfId="3134" xr:uid="{00000000-0005-0000-0000-0000310C0000}"/>
    <cellStyle name="60% - Акцент4 23" xfId="3135" xr:uid="{00000000-0005-0000-0000-0000320C0000}"/>
    <cellStyle name="60% - Акцент4 24" xfId="3136" xr:uid="{00000000-0005-0000-0000-0000330C0000}"/>
    <cellStyle name="60% - Акцент4 25" xfId="3137" xr:uid="{00000000-0005-0000-0000-0000340C0000}"/>
    <cellStyle name="60% - Акцент4 26" xfId="3138" xr:uid="{00000000-0005-0000-0000-0000350C0000}"/>
    <cellStyle name="60% - Акцент4 27" xfId="3139" xr:uid="{00000000-0005-0000-0000-0000360C0000}"/>
    <cellStyle name="60% - Акцент4 28" xfId="3140" xr:uid="{00000000-0005-0000-0000-0000370C0000}"/>
    <cellStyle name="60% - Акцент4 29" xfId="3141" xr:uid="{00000000-0005-0000-0000-0000380C0000}"/>
    <cellStyle name="60% - Акцент4 3" xfId="3142" xr:uid="{00000000-0005-0000-0000-0000390C0000}"/>
    <cellStyle name="60% - Акцент4 4" xfId="3143" xr:uid="{00000000-0005-0000-0000-00003A0C0000}"/>
    <cellStyle name="60% - Акцент4 5" xfId="3144" xr:uid="{00000000-0005-0000-0000-00003B0C0000}"/>
    <cellStyle name="60% - Акцент4 6" xfId="3145" xr:uid="{00000000-0005-0000-0000-00003C0C0000}"/>
    <cellStyle name="60% - Акцент4 7" xfId="3146" xr:uid="{00000000-0005-0000-0000-00003D0C0000}"/>
    <cellStyle name="60% - Акцент4 8" xfId="3147" xr:uid="{00000000-0005-0000-0000-00003E0C0000}"/>
    <cellStyle name="60% - Акцент4 9" xfId="3148" xr:uid="{00000000-0005-0000-0000-00003F0C0000}"/>
    <cellStyle name="60% - Акцент5 10" xfId="3149" xr:uid="{00000000-0005-0000-0000-0000400C0000}"/>
    <cellStyle name="60% - Акцент5 11" xfId="3150" xr:uid="{00000000-0005-0000-0000-0000410C0000}"/>
    <cellStyle name="60% - Акцент5 12" xfId="3151" xr:uid="{00000000-0005-0000-0000-0000420C0000}"/>
    <cellStyle name="60% - Акцент5 13" xfId="3152" xr:uid="{00000000-0005-0000-0000-0000430C0000}"/>
    <cellStyle name="60% - Акцент5 14" xfId="3153" xr:uid="{00000000-0005-0000-0000-0000440C0000}"/>
    <cellStyle name="60% - Акцент5 15" xfId="3154" xr:uid="{00000000-0005-0000-0000-0000450C0000}"/>
    <cellStyle name="60% - Акцент5 15 2" xfId="3155" xr:uid="{00000000-0005-0000-0000-0000460C0000}"/>
    <cellStyle name="60% - Акцент5 16" xfId="3156" xr:uid="{00000000-0005-0000-0000-0000470C0000}"/>
    <cellStyle name="60% - Акцент5 16 2" xfId="3157" xr:uid="{00000000-0005-0000-0000-0000480C0000}"/>
    <cellStyle name="60% - Акцент5 17" xfId="3158" xr:uid="{00000000-0005-0000-0000-0000490C0000}"/>
    <cellStyle name="60% - Акцент5 17 2" xfId="3159" xr:uid="{00000000-0005-0000-0000-00004A0C0000}"/>
    <cellStyle name="60% - Акцент5 18" xfId="3160" xr:uid="{00000000-0005-0000-0000-00004B0C0000}"/>
    <cellStyle name="60% - Акцент5 18 2" xfId="3161" xr:uid="{00000000-0005-0000-0000-00004C0C0000}"/>
    <cellStyle name="60% - Акцент5 19" xfId="3162" xr:uid="{00000000-0005-0000-0000-00004D0C0000}"/>
    <cellStyle name="60% - Акцент5 2" xfId="3163" xr:uid="{00000000-0005-0000-0000-00004E0C0000}"/>
    <cellStyle name="60% - Акцент5 2 10" xfId="3164" xr:uid="{00000000-0005-0000-0000-00004F0C0000}"/>
    <cellStyle name="60% - Акцент5 2 11" xfId="3165" xr:uid="{00000000-0005-0000-0000-0000500C0000}"/>
    <cellStyle name="60% - Акцент5 2 12" xfId="3166" xr:uid="{00000000-0005-0000-0000-0000510C0000}"/>
    <cellStyle name="60% - Акцент5 2 13" xfId="3167" xr:uid="{00000000-0005-0000-0000-0000520C0000}"/>
    <cellStyle name="60% - Акцент5 2 14" xfId="3168" xr:uid="{00000000-0005-0000-0000-0000530C0000}"/>
    <cellStyle name="60% - Акцент5 2 15" xfId="3169" xr:uid="{00000000-0005-0000-0000-0000540C0000}"/>
    <cellStyle name="60% - Акцент5 2 16" xfId="3170" xr:uid="{00000000-0005-0000-0000-0000550C0000}"/>
    <cellStyle name="60% - Акцент5 2 17" xfId="3171" xr:uid="{00000000-0005-0000-0000-0000560C0000}"/>
    <cellStyle name="60% - Акцент5 2 18" xfId="3172" xr:uid="{00000000-0005-0000-0000-0000570C0000}"/>
    <cellStyle name="60% - Акцент5 2 19" xfId="3173" xr:uid="{00000000-0005-0000-0000-0000580C0000}"/>
    <cellStyle name="60% - Акцент5 2 2" xfId="3174" xr:uid="{00000000-0005-0000-0000-0000590C0000}"/>
    <cellStyle name="60% - Акцент5 2 20" xfId="3175" xr:uid="{00000000-0005-0000-0000-00005A0C0000}"/>
    <cellStyle name="60% - Акцент5 2 21" xfId="3176" xr:uid="{00000000-0005-0000-0000-00005B0C0000}"/>
    <cellStyle name="60% - Акцент5 2 22" xfId="3177" xr:uid="{00000000-0005-0000-0000-00005C0C0000}"/>
    <cellStyle name="60% - Акцент5 2 23" xfId="3178" xr:uid="{00000000-0005-0000-0000-00005D0C0000}"/>
    <cellStyle name="60% - Акцент5 2 24" xfId="3179" xr:uid="{00000000-0005-0000-0000-00005E0C0000}"/>
    <cellStyle name="60% - Акцент5 2 25" xfId="3180" xr:uid="{00000000-0005-0000-0000-00005F0C0000}"/>
    <cellStyle name="60% - Акцент5 2 26" xfId="3181" xr:uid="{00000000-0005-0000-0000-0000600C0000}"/>
    <cellStyle name="60% - Акцент5 2 27" xfId="3182" xr:uid="{00000000-0005-0000-0000-0000610C0000}"/>
    <cellStyle name="60% - Акцент5 2 28" xfId="3183" xr:uid="{00000000-0005-0000-0000-0000620C0000}"/>
    <cellStyle name="60% - Акцент5 2 29" xfId="3184" xr:uid="{00000000-0005-0000-0000-0000630C0000}"/>
    <cellStyle name="60% - Акцент5 2 3" xfId="3185" xr:uid="{00000000-0005-0000-0000-0000640C0000}"/>
    <cellStyle name="60% - Акцент5 2 30" xfId="3186" xr:uid="{00000000-0005-0000-0000-0000650C0000}"/>
    <cellStyle name="60% - Акцент5 2 31" xfId="3187" xr:uid="{00000000-0005-0000-0000-0000660C0000}"/>
    <cellStyle name="60% - Акцент5 2 32" xfId="3188" xr:uid="{00000000-0005-0000-0000-0000670C0000}"/>
    <cellStyle name="60% - Акцент5 2 33" xfId="3189" xr:uid="{00000000-0005-0000-0000-0000680C0000}"/>
    <cellStyle name="60% - Акцент5 2 34" xfId="3190" xr:uid="{00000000-0005-0000-0000-0000690C0000}"/>
    <cellStyle name="60% - Акцент5 2 35" xfId="3191" xr:uid="{00000000-0005-0000-0000-00006A0C0000}"/>
    <cellStyle name="60% - Акцент5 2 36" xfId="3192" xr:uid="{00000000-0005-0000-0000-00006B0C0000}"/>
    <cellStyle name="60% - Акцент5 2 4" xfId="3193" xr:uid="{00000000-0005-0000-0000-00006C0C0000}"/>
    <cellStyle name="60% - Акцент5 2 5" xfId="3194" xr:uid="{00000000-0005-0000-0000-00006D0C0000}"/>
    <cellStyle name="60% - Акцент5 2 6" xfId="3195" xr:uid="{00000000-0005-0000-0000-00006E0C0000}"/>
    <cellStyle name="60% - Акцент5 2 7" xfId="3196" xr:uid="{00000000-0005-0000-0000-00006F0C0000}"/>
    <cellStyle name="60% - Акцент5 2 8" xfId="3197" xr:uid="{00000000-0005-0000-0000-0000700C0000}"/>
    <cellStyle name="60% - Акцент5 2 9" xfId="3198" xr:uid="{00000000-0005-0000-0000-0000710C0000}"/>
    <cellStyle name="60% - Акцент5 20" xfId="3199" xr:uid="{00000000-0005-0000-0000-0000720C0000}"/>
    <cellStyle name="60% - Акцент5 20 2" xfId="3200" xr:uid="{00000000-0005-0000-0000-0000730C0000}"/>
    <cellStyle name="60% - Акцент5 20 3" xfId="3201" xr:uid="{00000000-0005-0000-0000-0000740C0000}"/>
    <cellStyle name="60% - Акцент5 20 4" xfId="3202" xr:uid="{00000000-0005-0000-0000-0000750C0000}"/>
    <cellStyle name="60% - Акцент5 21" xfId="3203" xr:uid="{00000000-0005-0000-0000-0000760C0000}"/>
    <cellStyle name="60% - Акцент5 21 2" xfId="3204" xr:uid="{00000000-0005-0000-0000-0000770C0000}"/>
    <cellStyle name="60% - Акцент5 21 3" xfId="3205" xr:uid="{00000000-0005-0000-0000-0000780C0000}"/>
    <cellStyle name="60% - Акцент5 21 4" xfId="3206" xr:uid="{00000000-0005-0000-0000-0000790C0000}"/>
    <cellStyle name="60% - Акцент5 22" xfId="3207" xr:uid="{00000000-0005-0000-0000-00007A0C0000}"/>
    <cellStyle name="60% - Акцент5 22 2" xfId="3208" xr:uid="{00000000-0005-0000-0000-00007B0C0000}"/>
    <cellStyle name="60% - Акцент5 22 3" xfId="3209" xr:uid="{00000000-0005-0000-0000-00007C0C0000}"/>
    <cellStyle name="60% - Акцент5 22 4" xfId="3210" xr:uid="{00000000-0005-0000-0000-00007D0C0000}"/>
    <cellStyle name="60% - Акцент5 23" xfId="3211" xr:uid="{00000000-0005-0000-0000-00007E0C0000}"/>
    <cellStyle name="60% - Акцент5 24" xfId="3212" xr:uid="{00000000-0005-0000-0000-00007F0C0000}"/>
    <cellStyle name="60% - Акцент5 25" xfId="3213" xr:uid="{00000000-0005-0000-0000-0000800C0000}"/>
    <cellStyle name="60% - Акцент5 26" xfId="3214" xr:uid="{00000000-0005-0000-0000-0000810C0000}"/>
    <cellStyle name="60% - Акцент5 27" xfId="3215" xr:uid="{00000000-0005-0000-0000-0000820C0000}"/>
    <cellStyle name="60% - Акцент5 28" xfId="3216" xr:uid="{00000000-0005-0000-0000-0000830C0000}"/>
    <cellStyle name="60% - Акцент5 29" xfId="3217" xr:uid="{00000000-0005-0000-0000-0000840C0000}"/>
    <cellStyle name="60% - Акцент5 3" xfId="3218" xr:uid="{00000000-0005-0000-0000-0000850C0000}"/>
    <cellStyle name="60% - Акцент5 4" xfId="3219" xr:uid="{00000000-0005-0000-0000-0000860C0000}"/>
    <cellStyle name="60% - Акцент5 5" xfId="3220" xr:uid="{00000000-0005-0000-0000-0000870C0000}"/>
    <cellStyle name="60% - Акцент5 6" xfId="3221" xr:uid="{00000000-0005-0000-0000-0000880C0000}"/>
    <cellStyle name="60% - Акцент5 7" xfId="3222" xr:uid="{00000000-0005-0000-0000-0000890C0000}"/>
    <cellStyle name="60% - Акцент5 8" xfId="3223" xr:uid="{00000000-0005-0000-0000-00008A0C0000}"/>
    <cellStyle name="60% - Акцент5 9" xfId="3224" xr:uid="{00000000-0005-0000-0000-00008B0C0000}"/>
    <cellStyle name="60% - Акцент6 10" xfId="3225" xr:uid="{00000000-0005-0000-0000-00008C0C0000}"/>
    <cellStyle name="60% - Акцент6 11" xfId="3226" xr:uid="{00000000-0005-0000-0000-00008D0C0000}"/>
    <cellStyle name="60% - Акцент6 12" xfId="3227" xr:uid="{00000000-0005-0000-0000-00008E0C0000}"/>
    <cellStyle name="60% - Акцент6 13" xfId="3228" xr:uid="{00000000-0005-0000-0000-00008F0C0000}"/>
    <cellStyle name="60% - Акцент6 14" xfId="3229" xr:uid="{00000000-0005-0000-0000-0000900C0000}"/>
    <cellStyle name="60% - Акцент6 15" xfId="3230" xr:uid="{00000000-0005-0000-0000-0000910C0000}"/>
    <cellStyle name="60% - Акцент6 15 2" xfId="3231" xr:uid="{00000000-0005-0000-0000-0000920C0000}"/>
    <cellStyle name="60% - Акцент6 16" xfId="3232" xr:uid="{00000000-0005-0000-0000-0000930C0000}"/>
    <cellStyle name="60% - Акцент6 16 2" xfId="3233" xr:uid="{00000000-0005-0000-0000-0000940C0000}"/>
    <cellStyle name="60% - Акцент6 17" xfId="3234" xr:uid="{00000000-0005-0000-0000-0000950C0000}"/>
    <cellStyle name="60% - Акцент6 17 2" xfId="3235" xr:uid="{00000000-0005-0000-0000-0000960C0000}"/>
    <cellStyle name="60% - Акцент6 18" xfId="3236" xr:uid="{00000000-0005-0000-0000-0000970C0000}"/>
    <cellStyle name="60% - Акцент6 18 2" xfId="3237" xr:uid="{00000000-0005-0000-0000-0000980C0000}"/>
    <cellStyle name="60% - Акцент6 19" xfId="3238" xr:uid="{00000000-0005-0000-0000-0000990C0000}"/>
    <cellStyle name="60% - Акцент6 2" xfId="3239" xr:uid="{00000000-0005-0000-0000-00009A0C0000}"/>
    <cellStyle name="60% - Акцент6 2 10" xfId="3240" xr:uid="{00000000-0005-0000-0000-00009B0C0000}"/>
    <cellStyle name="60% - Акцент6 2 11" xfId="3241" xr:uid="{00000000-0005-0000-0000-00009C0C0000}"/>
    <cellStyle name="60% - Акцент6 2 12" xfId="3242" xr:uid="{00000000-0005-0000-0000-00009D0C0000}"/>
    <cellStyle name="60% - Акцент6 2 13" xfId="3243" xr:uid="{00000000-0005-0000-0000-00009E0C0000}"/>
    <cellStyle name="60% - Акцент6 2 14" xfId="3244" xr:uid="{00000000-0005-0000-0000-00009F0C0000}"/>
    <cellStyle name="60% - Акцент6 2 15" xfId="3245" xr:uid="{00000000-0005-0000-0000-0000A00C0000}"/>
    <cellStyle name="60% - Акцент6 2 16" xfId="3246" xr:uid="{00000000-0005-0000-0000-0000A10C0000}"/>
    <cellStyle name="60% - Акцент6 2 17" xfId="3247" xr:uid="{00000000-0005-0000-0000-0000A20C0000}"/>
    <cellStyle name="60% - Акцент6 2 18" xfId="3248" xr:uid="{00000000-0005-0000-0000-0000A30C0000}"/>
    <cellStyle name="60% - Акцент6 2 19" xfId="3249" xr:uid="{00000000-0005-0000-0000-0000A40C0000}"/>
    <cellStyle name="60% - Акцент6 2 2" xfId="3250" xr:uid="{00000000-0005-0000-0000-0000A50C0000}"/>
    <cellStyle name="60% - Акцент6 2 20" xfId="3251" xr:uid="{00000000-0005-0000-0000-0000A60C0000}"/>
    <cellStyle name="60% - Акцент6 2 21" xfId="3252" xr:uid="{00000000-0005-0000-0000-0000A70C0000}"/>
    <cellStyle name="60% - Акцент6 2 22" xfId="3253" xr:uid="{00000000-0005-0000-0000-0000A80C0000}"/>
    <cellStyle name="60% - Акцент6 2 23" xfId="3254" xr:uid="{00000000-0005-0000-0000-0000A90C0000}"/>
    <cellStyle name="60% - Акцент6 2 24" xfId="3255" xr:uid="{00000000-0005-0000-0000-0000AA0C0000}"/>
    <cellStyle name="60% - Акцент6 2 25" xfId="3256" xr:uid="{00000000-0005-0000-0000-0000AB0C0000}"/>
    <cellStyle name="60% - Акцент6 2 26" xfId="3257" xr:uid="{00000000-0005-0000-0000-0000AC0C0000}"/>
    <cellStyle name="60% - Акцент6 2 27" xfId="3258" xr:uid="{00000000-0005-0000-0000-0000AD0C0000}"/>
    <cellStyle name="60% - Акцент6 2 28" xfId="3259" xr:uid="{00000000-0005-0000-0000-0000AE0C0000}"/>
    <cellStyle name="60% - Акцент6 2 29" xfId="3260" xr:uid="{00000000-0005-0000-0000-0000AF0C0000}"/>
    <cellStyle name="60% - Акцент6 2 3" xfId="3261" xr:uid="{00000000-0005-0000-0000-0000B00C0000}"/>
    <cellStyle name="60% - Акцент6 2 30" xfId="3262" xr:uid="{00000000-0005-0000-0000-0000B10C0000}"/>
    <cellStyle name="60% - Акцент6 2 31" xfId="3263" xr:uid="{00000000-0005-0000-0000-0000B20C0000}"/>
    <cellStyle name="60% - Акцент6 2 32" xfId="3264" xr:uid="{00000000-0005-0000-0000-0000B30C0000}"/>
    <cellStyle name="60% - Акцент6 2 33" xfId="3265" xr:uid="{00000000-0005-0000-0000-0000B40C0000}"/>
    <cellStyle name="60% - Акцент6 2 34" xfId="3266" xr:uid="{00000000-0005-0000-0000-0000B50C0000}"/>
    <cellStyle name="60% - Акцент6 2 35" xfId="3267" xr:uid="{00000000-0005-0000-0000-0000B60C0000}"/>
    <cellStyle name="60% - Акцент6 2 36" xfId="3268" xr:uid="{00000000-0005-0000-0000-0000B70C0000}"/>
    <cellStyle name="60% - Акцент6 2 4" xfId="3269" xr:uid="{00000000-0005-0000-0000-0000B80C0000}"/>
    <cellStyle name="60% - Акцент6 2 5" xfId="3270" xr:uid="{00000000-0005-0000-0000-0000B90C0000}"/>
    <cellStyle name="60% - Акцент6 2 6" xfId="3271" xr:uid="{00000000-0005-0000-0000-0000BA0C0000}"/>
    <cellStyle name="60% - Акцент6 2 7" xfId="3272" xr:uid="{00000000-0005-0000-0000-0000BB0C0000}"/>
    <cellStyle name="60% - Акцент6 2 8" xfId="3273" xr:uid="{00000000-0005-0000-0000-0000BC0C0000}"/>
    <cellStyle name="60% - Акцент6 2 9" xfId="3274" xr:uid="{00000000-0005-0000-0000-0000BD0C0000}"/>
    <cellStyle name="60% - Акцент6 20" xfId="3275" xr:uid="{00000000-0005-0000-0000-0000BE0C0000}"/>
    <cellStyle name="60% - Акцент6 20 2" xfId="3276" xr:uid="{00000000-0005-0000-0000-0000BF0C0000}"/>
    <cellStyle name="60% - Акцент6 20 3" xfId="3277" xr:uid="{00000000-0005-0000-0000-0000C00C0000}"/>
    <cellStyle name="60% - Акцент6 20 4" xfId="3278" xr:uid="{00000000-0005-0000-0000-0000C10C0000}"/>
    <cellStyle name="60% - Акцент6 21" xfId="3279" xr:uid="{00000000-0005-0000-0000-0000C20C0000}"/>
    <cellStyle name="60% - Акцент6 21 2" xfId="3280" xr:uid="{00000000-0005-0000-0000-0000C30C0000}"/>
    <cellStyle name="60% - Акцент6 21 3" xfId="3281" xr:uid="{00000000-0005-0000-0000-0000C40C0000}"/>
    <cellStyle name="60% - Акцент6 21 4" xfId="3282" xr:uid="{00000000-0005-0000-0000-0000C50C0000}"/>
    <cellStyle name="60% - Акцент6 22" xfId="3283" xr:uid="{00000000-0005-0000-0000-0000C60C0000}"/>
    <cellStyle name="60% - Акцент6 22 2" xfId="3284" xr:uid="{00000000-0005-0000-0000-0000C70C0000}"/>
    <cellStyle name="60% - Акцент6 22 3" xfId="3285" xr:uid="{00000000-0005-0000-0000-0000C80C0000}"/>
    <cellStyle name="60% - Акцент6 22 4" xfId="3286" xr:uid="{00000000-0005-0000-0000-0000C90C0000}"/>
    <cellStyle name="60% - Акцент6 23" xfId="3287" xr:uid="{00000000-0005-0000-0000-0000CA0C0000}"/>
    <cellStyle name="60% - Акцент6 24" xfId="3288" xr:uid="{00000000-0005-0000-0000-0000CB0C0000}"/>
    <cellStyle name="60% - Акцент6 25" xfId="3289" xr:uid="{00000000-0005-0000-0000-0000CC0C0000}"/>
    <cellStyle name="60% - Акцент6 26" xfId="3290" xr:uid="{00000000-0005-0000-0000-0000CD0C0000}"/>
    <cellStyle name="60% - Акцент6 27" xfId="3291" xr:uid="{00000000-0005-0000-0000-0000CE0C0000}"/>
    <cellStyle name="60% - Акцент6 28" xfId="3292" xr:uid="{00000000-0005-0000-0000-0000CF0C0000}"/>
    <cellStyle name="60% - Акцент6 29" xfId="3293" xr:uid="{00000000-0005-0000-0000-0000D00C0000}"/>
    <cellStyle name="60% - Акцент6 3" xfId="3294" xr:uid="{00000000-0005-0000-0000-0000D10C0000}"/>
    <cellStyle name="60% - Акцент6 4" xfId="3295" xr:uid="{00000000-0005-0000-0000-0000D20C0000}"/>
    <cellStyle name="60% - Акцент6 5" xfId="3296" xr:uid="{00000000-0005-0000-0000-0000D30C0000}"/>
    <cellStyle name="60% - Акцент6 6" xfId="3297" xr:uid="{00000000-0005-0000-0000-0000D40C0000}"/>
    <cellStyle name="60% - Акцент6 7" xfId="3298" xr:uid="{00000000-0005-0000-0000-0000D50C0000}"/>
    <cellStyle name="60% - Акцент6 8" xfId="3299" xr:uid="{00000000-0005-0000-0000-0000D60C0000}"/>
    <cellStyle name="60% - Акцент6 9" xfId="3300" xr:uid="{00000000-0005-0000-0000-0000D70C0000}"/>
    <cellStyle name="6Code" xfId="3301" xr:uid="{00000000-0005-0000-0000-0000D80C0000}"/>
    <cellStyle name="8pt" xfId="3302" xr:uid="{00000000-0005-0000-0000-0000D90C0000}"/>
    <cellStyle name="A_input" xfId="3303" xr:uid="{00000000-0005-0000-0000-0000DA0C0000}"/>
    <cellStyle name="AAA" xfId="3304" xr:uid="{00000000-0005-0000-0000-0000DB0C0000}"/>
    <cellStyle name="account" xfId="3305" xr:uid="{00000000-0005-0000-0000-0000DC0C0000}"/>
    <cellStyle name="Accounting" xfId="3306" xr:uid="{00000000-0005-0000-0000-0000DD0C0000}"/>
    <cellStyle name="Adjustable" xfId="3307" xr:uid="{00000000-0005-0000-0000-0000DE0C0000}"/>
    <cellStyle name="Aeia?nnueea" xfId="3308" xr:uid="{00000000-0005-0000-0000-0000DF0C0000}"/>
    <cellStyle name="AFE" xfId="3309" xr:uid="{00000000-0005-0000-0000-0000E00C0000}"/>
    <cellStyle name="alternate" xfId="3310" xr:uid="{00000000-0005-0000-0000-0000E10C0000}"/>
    <cellStyle name="aluminium" xfId="3311" xr:uid="{00000000-0005-0000-0000-0000E20C0000}"/>
    <cellStyle name="Analyst account" xfId="3312" xr:uid="{00000000-0005-0000-0000-0000E30C0000}"/>
    <cellStyle name="Analyst Name" xfId="3313" xr:uid="{00000000-0005-0000-0000-0000E40C0000}"/>
    <cellStyle name="AnhPos" xfId="3314" xr:uid="{00000000-0005-0000-0000-0000E50C0000}"/>
    <cellStyle name="Anna" xfId="3315" xr:uid="{00000000-0005-0000-0000-0000E60C0000}"/>
    <cellStyle name="AP_AR_UPS" xfId="3316" xr:uid="{00000000-0005-0000-0000-0000E70C0000}"/>
    <cellStyle name="Arial 10" xfId="3317" xr:uid="{00000000-0005-0000-0000-0000E80C0000}"/>
    <cellStyle name="Arial 12" xfId="3318" xr:uid="{00000000-0005-0000-0000-0000E90C0000}"/>
    <cellStyle name="Assumption - Normal" xfId="3319" xr:uid="{00000000-0005-0000-0000-0000EA0C0000}"/>
    <cellStyle name="AutoFormat Options" xfId="3320" xr:uid="{00000000-0005-0000-0000-0000EB0C0000}"/>
    <cellStyle name="Availability" xfId="3321" xr:uid="{00000000-0005-0000-0000-0000EC0C0000}"/>
    <cellStyle name="b lue" xfId="3322" xr:uid="{00000000-0005-0000-0000-0000ED0C0000}"/>
    <cellStyle name="B2" xfId="3323" xr:uid="{00000000-0005-0000-0000-0000EE0C0000}"/>
    <cellStyle name="Back Cell" xfId="3324" xr:uid="{00000000-0005-0000-0000-0000EF0C0000}"/>
    <cellStyle name="BackGround_General" xfId="3325" xr:uid="{00000000-0005-0000-0000-0000F00C0000}"/>
    <cellStyle name="Balance" xfId="3326" xr:uid="{00000000-0005-0000-0000-0000F10C0000}"/>
    <cellStyle name="BalanceBold" xfId="3327" xr:uid="{00000000-0005-0000-0000-0000F20C0000}"/>
    <cellStyle name="base" xfId="3328" xr:uid="{00000000-0005-0000-0000-0000F30C0000}"/>
    <cellStyle name="Beiwerk" xfId="3329" xr:uid="{00000000-0005-0000-0000-0000F40C0000}"/>
    <cellStyle name="Big" xfId="3330" xr:uid="{00000000-0005-0000-0000-0000F50C0000}"/>
    <cellStyle name="Big Head" xfId="3331" xr:uid="{00000000-0005-0000-0000-0000F60C0000}"/>
    <cellStyle name="BilPos" xfId="3332" xr:uid="{00000000-0005-0000-0000-0000F70C0000}"/>
    <cellStyle name="Bin Ayıraç" xfId="3333" xr:uid="{00000000-0005-0000-0000-0000F80C0000}"/>
    <cellStyle name="blank" xfId="3334" xr:uid="{00000000-0005-0000-0000-0000F90C0000}"/>
    <cellStyle name="Blue" xfId="3335" xr:uid="{00000000-0005-0000-0000-0000FA0C0000}"/>
    <cellStyle name="blur" xfId="3336" xr:uid="{00000000-0005-0000-0000-0000FB0C0000}"/>
    <cellStyle name="Bold 11" xfId="3337" xr:uid="{00000000-0005-0000-0000-0000FC0C0000}"/>
    <cellStyle name="border" xfId="3338" xr:uid="{00000000-0005-0000-0000-0000FD0C0000}"/>
    <cellStyle name="Borders green" xfId="3339" xr:uid="{00000000-0005-0000-0000-0000FE0C0000}"/>
    <cellStyle name="Bottomline" xfId="3340" xr:uid="{00000000-0005-0000-0000-0000FF0C0000}"/>
    <cellStyle name="Brand Align Left Text" xfId="3341" xr:uid="{00000000-0005-0000-0000-0000000D0000}"/>
    <cellStyle name="Brand Deafult 0 Formatting" xfId="3342" xr:uid="{00000000-0005-0000-0000-0000010D0000}"/>
    <cellStyle name="Brand Deafult 1 Formatting" xfId="3343" xr:uid="{00000000-0005-0000-0000-0000020D0000}"/>
    <cellStyle name="Brand Default" xfId="3344" xr:uid="{00000000-0005-0000-0000-0000030D0000}"/>
    <cellStyle name="Brand Percent" xfId="3345" xr:uid="{00000000-0005-0000-0000-0000040D0000}"/>
    <cellStyle name="Brand Percent 2" xfId="3346" xr:uid="{00000000-0005-0000-0000-0000050D0000}"/>
    <cellStyle name="Brand Source" xfId="3347" xr:uid="{00000000-0005-0000-0000-0000060D0000}"/>
    <cellStyle name="Brand Subtitle with Underline" xfId="3348" xr:uid="{00000000-0005-0000-0000-0000070D0000}"/>
    <cellStyle name="Brand Subtitle without Underline" xfId="3349" xr:uid="{00000000-0005-0000-0000-0000080D0000}"/>
    <cellStyle name="Brand Subtotal" xfId="3350" xr:uid="{00000000-0005-0000-0000-0000090D0000}"/>
    <cellStyle name="Brand Title" xfId="3351" xr:uid="{00000000-0005-0000-0000-00000A0D0000}"/>
    <cellStyle name="British Pound" xfId="3352" xr:uid="{00000000-0005-0000-0000-00000B0D0000}"/>
    <cellStyle name="C" xfId="3353" xr:uid="{00000000-0005-0000-0000-00000C0D0000}"/>
    <cellStyle name="Calc Currency (0)" xfId="3354" xr:uid="{00000000-0005-0000-0000-00000D0D0000}"/>
    <cellStyle name="Calc Currency (2)" xfId="3355" xr:uid="{00000000-0005-0000-0000-00000E0D0000}"/>
    <cellStyle name="Calc Percent (0)" xfId="3356" xr:uid="{00000000-0005-0000-0000-00000F0D0000}"/>
    <cellStyle name="Calc Percent (1)" xfId="3357" xr:uid="{00000000-0005-0000-0000-0000100D0000}"/>
    <cellStyle name="Calc Percent (2)" xfId="3358" xr:uid="{00000000-0005-0000-0000-0000110D0000}"/>
    <cellStyle name="Calc Units (0)" xfId="3359" xr:uid="{00000000-0005-0000-0000-0000120D0000}"/>
    <cellStyle name="Calc Units (1)" xfId="3360" xr:uid="{00000000-0005-0000-0000-0000130D0000}"/>
    <cellStyle name="Calc Units (2)" xfId="3361" xr:uid="{00000000-0005-0000-0000-0000140D0000}"/>
    <cellStyle name="Case" xfId="3362" xr:uid="{00000000-0005-0000-0000-0000150D0000}"/>
    <cellStyle name="Center" xfId="3363" xr:uid="{00000000-0005-0000-0000-0000160D0000}"/>
    <cellStyle name="CF EBRD" xfId="3364" xr:uid="{00000000-0005-0000-0000-0000170D0000}"/>
    <cellStyle name="ChartingText" xfId="3365" xr:uid="{00000000-0005-0000-0000-0000180D0000}"/>
    <cellStyle name="Check" xfId="3366" xr:uid="{00000000-0005-0000-0000-0000190D0000}"/>
    <cellStyle name="ChooseAccount" xfId="3367" xr:uid="{00000000-0005-0000-0000-00001A0D0000}"/>
    <cellStyle name="ChooseGroupCompany" xfId="3368" xr:uid="{00000000-0005-0000-0000-00001B0D0000}"/>
    <cellStyle name="ChooseRelatedParty" xfId="3369" xr:uid="{00000000-0005-0000-0000-00001C0D0000}"/>
    <cellStyle name="Code" xfId="3370" xr:uid="{00000000-0005-0000-0000-00001D0D0000}"/>
    <cellStyle name="Code Section" xfId="3371" xr:uid="{00000000-0005-0000-0000-00001E0D0000}"/>
    <cellStyle name="Code_Appendixes_Rolf Esteit_final" xfId="3372" xr:uid="{00000000-0005-0000-0000-00001F0D0000}"/>
    <cellStyle name="ColHeading" xfId="3373" xr:uid="{00000000-0005-0000-0000-0000200D0000}"/>
    <cellStyle name="ColLevel_" xfId="3374" xr:uid="{00000000-0005-0000-0000-0000210D0000}"/>
    <cellStyle name="column - Style1" xfId="3375" xr:uid="{00000000-0005-0000-0000-0000220D0000}"/>
    <cellStyle name="Column Title" xfId="3376" xr:uid="{00000000-0005-0000-0000-0000230D0000}"/>
    <cellStyle name="ColumnHeaderNormal" xfId="3377" xr:uid="{00000000-0005-0000-0000-0000240D0000}"/>
    <cellStyle name="Comma  - Style1" xfId="3378" xr:uid="{00000000-0005-0000-0000-0000250D0000}"/>
    <cellStyle name="Comma  - Style2" xfId="3379" xr:uid="{00000000-0005-0000-0000-0000260D0000}"/>
    <cellStyle name="Comma  - Style3" xfId="3380" xr:uid="{00000000-0005-0000-0000-0000270D0000}"/>
    <cellStyle name="Comma  - Style4" xfId="3381" xr:uid="{00000000-0005-0000-0000-0000280D0000}"/>
    <cellStyle name="Comma  - Style5" xfId="3382" xr:uid="{00000000-0005-0000-0000-0000290D0000}"/>
    <cellStyle name="Comma  - Style6" xfId="3383" xr:uid="{00000000-0005-0000-0000-00002A0D0000}"/>
    <cellStyle name="Comma  - Style7" xfId="3384" xr:uid="{00000000-0005-0000-0000-00002B0D0000}"/>
    <cellStyle name="Comma  - Style8" xfId="3385" xr:uid="{00000000-0005-0000-0000-00002C0D0000}"/>
    <cellStyle name="Comma [0] 2" xfId="3386" xr:uid="{00000000-0005-0000-0000-00002D0D0000}"/>
    <cellStyle name="Comma [00]" xfId="3387" xr:uid="{00000000-0005-0000-0000-00002E0D0000}"/>
    <cellStyle name="Comma [1]" xfId="3388" xr:uid="{00000000-0005-0000-0000-00002F0D0000}"/>
    <cellStyle name="Comma [2]" xfId="3389" xr:uid="{00000000-0005-0000-0000-0000300D0000}"/>
    <cellStyle name="Comma [3]" xfId="3390" xr:uid="{00000000-0005-0000-0000-0000310D0000}"/>
    <cellStyle name="Comma 0" xfId="3391" xr:uid="{00000000-0005-0000-0000-0000320D0000}"/>
    <cellStyle name="Comma 0*" xfId="3392" xr:uid="{00000000-0005-0000-0000-0000330D0000}"/>
    <cellStyle name="Comma 2" xfId="3393" xr:uid="{00000000-0005-0000-0000-0000340D0000}"/>
    <cellStyle name="Comma 3" xfId="3394" xr:uid="{00000000-0005-0000-0000-0000350D0000}"/>
    <cellStyle name="Comma 4" xfId="3395" xr:uid="{00000000-0005-0000-0000-0000360D0000}"/>
    <cellStyle name="Comma(1)" xfId="3396" xr:uid="{00000000-0005-0000-0000-0000370D0000}"/>
    <cellStyle name="Comma[0]" xfId="3397" xr:uid="{00000000-0005-0000-0000-0000380D0000}"/>
    <cellStyle name="Comma_20050310 Clean model from scratch 1200" xfId="3398" xr:uid="{00000000-0005-0000-0000-0000390D0000}"/>
    <cellStyle name="Comma0" xfId="3399" xr:uid="{00000000-0005-0000-0000-00003A0D0000}"/>
    <cellStyle name="Comma0 - Style3" xfId="3400" xr:uid="{00000000-0005-0000-0000-00003B0D0000}"/>
    <cellStyle name="Company" xfId="3401" xr:uid="{00000000-0005-0000-0000-00003C0D0000}"/>
    <cellStyle name="Coname" xfId="3402" xr:uid="{00000000-0005-0000-0000-00003D0D0000}"/>
    <cellStyle name="ContentsHyperlink" xfId="3403" xr:uid="{00000000-0005-0000-0000-00003E0D0000}"/>
    <cellStyle name="Credit" xfId="3404" xr:uid="{00000000-0005-0000-0000-00003F0D0000}"/>
    <cellStyle name="Credit subtotal" xfId="3405" xr:uid="{00000000-0005-0000-0000-0000400D0000}"/>
    <cellStyle name="Credit Total" xfId="3406" xr:uid="{00000000-0005-0000-0000-0000410D0000}"/>
    <cellStyle name="Credit_Tickmarks" xfId="3407" xr:uid="{00000000-0005-0000-0000-0000420D0000}"/>
    <cellStyle name="CS" xfId="3408" xr:uid="{00000000-0005-0000-0000-0000430D0000}"/>
    <cellStyle name="CurRatio" xfId="3409" xr:uid="{00000000-0005-0000-0000-0000440D0000}"/>
    <cellStyle name="Currency $" xfId="3410" xr:uid="{00000000-0005-0000-0000-0000450D0000}"/>
    <cellStyle name="Currency (0)" xfId="3411" xr:uid="{00000000-0005-0000-0000-0000460D0000}"/>
    <cellStyle name="Currency (2)" xfId="3412" xr:uid="{00000000-0005-0000-0000-0000470D0000}"/>
    <cellStyle name="Currency [00]" xfId="3413" xr:uid="{00000000-0005-0000-0000-0000480D0000}"/>
    <cellStyle name="Currency [1]" xfId="3414" xr:uid="{00000000-0005-0000-0000-0000490D0000}"/>
    <cellStyle name="Currency [2]" xfId="3415" xr:uid="{00000000-0005-0000-0000-00004A0D0000}"/>
    <cellStyle name="Currency [3]" xfId="3416" xr:uid="{00000000-0005-0000-0000-00004B0D0000}"/>
    <cellStyle name="Currency 0" xfId="3417" xr:uid="{00000000-0005-0000-0000-00004C0D0000}"/>
    <cellStyle name="Currency 2" xfId="3418" xr:uid="{00000000-0005-0000-0000-00004D0D0000}"/>
    <cellStyle name="Currency EN" xfId="3419" xr:uid="{00000000-0005-0000-0000-00004E0D0000}"/>
    <cellStyle name="Currency RU" xfId="3420" xr:uid="{00000000-0005-0000-0000-00004F0D0000}"/>
    <cellStyle name="Currency RU calc" xfId="3421" xr:uid="{00000000-0005-0000-0000-0000500D0000}"/>
    <cellStyle name="Currency RU_Appendixes_Rolf Esteit_final" xfId="3422" xr:uid="{00000000-0005-0000-0000-0000510D0000}"/>
    <cellStyle name="Currency0" xfId="3423" xr:uid="{00000000-0005-0000-0000-0000520D0000}"/>
    <cellStyle name="CUS.Work.Area" xfId="3424" xr:uid="{00000000-0005-0000-0000-0000530D0000}"/>
    <cellStyle name="Custom - Style8" xfId="3425" xr:uid="{00000000-0005-0000-0000-0000540D0000}"/>
    <cellStyle name="dana" xfId="3426" xr:uid="{00000000-0005-0000-0000-0000550D0000}"/>
    <cellStyle name="Data" xfId="3427" xr:uid="{00000000-0005-0000-0000-0000560D0000}"/>
    <cellStyle name="Data   - Style2" xfId="3428" xr:uid="{00000000-0005-0000-0000-0000570D0000}"/>
    <cellStyle name="DataBold" xfId="3429" xr:uid="{00000000-0005-0000-0000-0000580D0000}"/>
    <cellStyle name="Date" xfId="3430" xr:uid="{00000000-0005-0000-0000-0000590D0000}"/>
    <cellStyle name="Date - Style2" xfId="3431" xr:uid="{00000000-0005-0000-0000-00005A0D0000}"/>
    <cellStyle name="Date [mmm-yy]" xfId="3432" xr:uid="{00000000-0005-0000-0000-00005B0D0000}"/>
    <cellStyle name="Date Aligned" xfId="3433" xr:uid="{00000000-0005-0000-0000-00005C0D0000}"/>
    <cellStyle name="Date EN" xfId="3434" xr:uid="{00000000-0005-0000-0000-00005D0D0000}"/>
    <cellStyle name="date red" xfId="3435" xr:uid="{00000000-0005-0000-0000-00005E0D0000}"/>
    <cellStyle name="Date RU" xfId="3436" xr:uid="{00000000-0005-0000-0000-00005F0D0000}"/>
    <cellStyle name="Date Short" xfId="3437" xr:uid="{00000000-0005-0000-0000-0000600D0000}"/>
    <cellStyle name="Date without year" xfId="3438" xr:uid="{00000000-0005-0000-0000-0000610D0000}"/>
    <cellStyle name="date yellow" xfId="3439" xr:uid="{00000000-0005-0000-0000-0000620D0000}"/>
    <cellStyle name="Date, Long" xfId="3440" xr:uid="{00000000-0005-0000-0000-0000630D0000}"/>
    <cellStyle name="Date, Short" xfId="3441" xr:uid="{00000000-0005-0000-0000-0000640D0000}"/>
    <cellStyle name="Date_120" xfId="3442" xr:uid="{00000000-0005-0000-0000-0000650D0000}"/>
    <cellStyle name="Dateline" xfId="3443" xr:uid="{00000000-0005-0000-0000-0000660D0000}"/>
    <cellStyle name="DATESHAD" xfId="3444" xr:uid="{00000000-0005-0000-0000-0000670D0000}"/>
    <cellStyle name="DateTime" xfId="3445" xr:uid="{00000000-0005-0000-0000-0000680D0000}"/>
    <cellStyle name="Date-Time" xfId="3446" xr:uid="{00000000-0005-0000-0000-0000690D0000}"/>
    <cellStyle name="DateTime 10" xfId="3447" xr:uid="{00000000-0005-0000-0000-00006A0D0000}"/>
    <cellStyle name="DateTime 11" xfId="3448" xr:uid="{00000000-0005-0000-0000-00006B0D0000}"/>
    <cellStyle name="DateTime 12" xfId="3449" xr:uid="{00000000-0005-0000-0000-00006C0D0000}"/>
    <cellStyle name="DateTime 13" xfId="3450" xr:uid="{00000000-0005-0000-0000-00006D0D0000}"/>
    <cellStyle name="DateTime 14" xfId="3451" xr:uid="{00000000-0005-0000-0000-00006E0D0000}"/>
    <cellStyle name="DateTime 15" xfId="3452" xr:uid="{00000000-0005-0000-0000-00006F0D0000}"/>
    <cellStyle name="DateTime 16" xfId="3453" xr:uid="{00000000-0005-0000-0000-0000700D0000}"/>
    <cellStyle name="DateTime 17" xfId="3454" xr:uid="{00000000-0005-0000-0000-0000710D0000}"/>
    <cellStyle name="DateTime 18" xfId="3455" xr:uid="{00000000-0005-0000-0000-0000720D0000}"/>
    <cellStyle name="DateTime 19" xfId="3456" xr:uid="{00000000-0005-0000-0000-0000730D0000}"/>
    <cellStyle name="DateTime 2" xfId="3457" xr:uid="{00000000-0005-0000-0000-0000740D0000}"/>
    <cellStyle name="DateTime 20" xfId="3458" xr:uid="{00000000-0005-0000-0000-0000750D0000}"/>
    <cellStyle name="DateTime 21" xfId="3459" xr:uid="{00000000-0005-0000-0000-0000760D0000}"/>
    <cellStyle name="DateTime 22" xfId="3460" xr:uid="{00000000-0005-0000-0000-0000770D0000}"/>
    <cellStyle name="DateTime 23" xfId="3461" xr:uid="{00000000-0005-0000-0000-0000780D0000}"/>
    <cellStyle name="DateTime 24" xfId="3462" xr:uid="{00000000-0005-0000-0000-0000790D0000}"/>
    <cellStyle name="DateTime 25" xfId="3463" xr:uid="{00000000-0005-0000-0000-00007A0D0000}"/>
    <cellStyle name="DateTime 26" xfId="3464" xr:uid="{00000000-0005-0000-0000-00007B0D0000}"/>
    <cellStyle name="DateTime 27" xfId="3465" xr:uid="{00000000-0005-0000-0000-00007C0D0000}"/>
    <cellStyle name="DateTime 28" xfId="3466" xr:uid="{00000000-0005-0000-0000-00007D0D0000}"/>
    <cellStyle name="DateTime 29" xfId="3467" xr:uid="{00000000-0005-0000-0000-00007E0D0000}"/>
    <cellStyle name="DateTime 3" xfId="3468" xr:uid="{00000000-0005-0000-0000-00007F0D0000}"/>
    <cellStyle name="DateTime 30" xfId="3469" xr:uid="{00000000-0005-0000-0000-0000800D0000}"/>
    <cellStyle name="DateTime 31" xfId="3470" xr:uid="{00000000-0005-0000-0000-0000810D0000}"/>
    <cellStyle name="DateTime 32" xfId="3471" xr:uid="{00000000-0005-0000-0000-0000820D0000}"/>
    <cellStyle name="DateTime 33" xfId="3472" xr:uid="{00000000-0005-0000-0000-0000830D0000}"/>
    <cellStyle name="DateTime 34" xfId="3473" xr:uid="{00000000-0005-0000-0000-0000840D0000}"/>
    <cellStyle name="DateTime 35" xfId="3474" xr:uid="{00000000-0005-0000-0000-0000850D0000}"/>
    <cellStyle name="DateTime 36" xfId="3475" xr:uid="{00000000-0005-0000-0000-0000860D0000}"/>
    <cellStyle name="DateTime 37" xfId="3476" xr:uid="{00000000-0005-0000-0000-0000870D0000}"/>
    <cellStyle name="DateTime 38" xfId="3477" xr:uid="{00000000-0005-0000-0000-0000880D0000}"/>
    <cellStyle name="DateTime 39" xfId="3478" xr:uid="{00000000-0005-0000-0000-0000890D0000}"/>
    <cellStyle name="DateTime 4" xfId="3479" xr:uid="{00000000-0005-0000-0000-00008A0D0000}"/>
    <cellStyle name="DateTime 40" xfId="3480" xr:uid="{00000000-0005-0000-0000-00008B0D0000}"/>
    <cellStyle name="DateTime 41" xfId="3481" xr:uid="{00000000-0005-0000-0000-00008C0D0000}"/>
    <cellStyle name="DateTime 42" xfId="3482" xr:uid="{00000000-0005-0000-0000-00008D0D0000}"/>
    <cellStyle name="DateTime 43" xfId="3483" xr:uid="{00000000-0005-0000-0000-00008E0D0000}"/>
    <cellStyle name="DateTime 44" xfId="3484" xr:uid="{00000000-0005-0000-0000-00008F0D0000}"/>
    <cellStyle name="DateTime 45" xfId="3485" xr:uid="{00000000-0005-0000-0000-0000900D0000}"/>
    <cellStyle name="DateTime 46" xfId="3486" xr:uid="{00000000-0005-0000-0000-0000910D0000}"/>
    <cellStyle name="DateTime 47" xfId="3487" xr:uid="{00000000-0005-0000-0000-0000920D0000}"/>
    <cellStyle name="DateTime 48" xfId="3488" xr:uid="{00000000-0005-0000-0000-0000930D0000}"/>
    <cellStyle name="DateTime 49" xfId="3489" xr:uid="{00000000-0005-0000-0000-0000940D0000}"/>
    <cellStyle name="DateTime 5" xfId="3490" xr:uid="{00000000-0005-0000-0000-0000950D0000}"/>
    <cellStyle name="DateTime 50" xfId="3491" xr:uid="{00000000-0005-0000-0000-0000960D0000}"/>
    <cellStyle name="DateTime 51" xfId="3492" xr:uid="{00000000-0005-0000-0000-0000970D0000}"/>
    <cellStyle name="DateTime 52" xfId="3493" xr:uid="{00000000-0005-0000-0000-0000980D0000}"/>
    <cellStyle name="DateTime 53" xfId="3494" xr:uid="{00000000-0005-0000-0000-0000990D0000}"/>
    <cellStyle name="DateTime 54" xfId="3495" xr:uid="{00000000-0005-0000-0000-00009A0D0000}"/>
    <cellStyle name="DateTime 55" xfId="3496" xr:uid="{00000000-0005-0000-0000-00009B0D0000}"/>
    <cellStyle name="DateTime 56" xfId="3497" xr:uid="{00000000-0005-0000-0000-00009C0D0000}"/>
    <cellStyle name="DateTime 57" xfId="3498" xr:uid="{00000000-0005-0000-0000-00009D0D0000}"/>
    <cellStyle name="DateTime 58" xfId="3499" xr:uid="{00000000-0005-0000-0000-00009E0D0000}"/>
    <cellStyle name="DateTime 59" xfId="3500" xr:uid="{00000000-0005-0000-0000-00009F0D0000}"/>
    <cellStyle name="DateTime 6" xfId="3501" xr:uid="{00000000-0005-0000-0000-0000A00D0000}"/>
    <cellStyle name="DateTime 60" xfId="3502" xr:uid="{00000000-0005-0000-0000-0000A10D0000}"/>
    <cellStyle name="DateTime 61" xfId="3503" xr:uid="{00000000-0005-0000-0000-0000A20D0000}"/>
    <cellStyle name="DateTime 62" xfId="3504" xr:uid="{00000000-0005-0000-0000-0000A30D0000}"/>
    <cellStyle name="DateTime 63" xfId="3505" xr:uid="{00000000-0005-0000-0000-0000A40D0000}"/>
    <cellStyle name="DateTime 64" xfId="3506" xr:uid="{00000000-0005-0000-0000-0000A50D0000}"/>
    <cellStyle name="DateTime 65" xfId="3507" xr:uid="{00000000-0005-0000-0000-0000A60D0000}"/>
    <cellStyle name="DateTime 66" xfId="3508" xr:uid="{00000000-0005-0000-0000-0000A70D0000}"/>
    <cellStyle name="DateTime 67" xfId="3509" xr:uid="{00000000-0005-0000-0000-0000A80D0000}"/>
    <cellStyle name="DateTime 68" xfId="3510" xr:uid="{00000000-0005-0000-0000-0000A90D0000}"/>
    <cellStyle name="DateTime 69" xfId="3511" xr:uid="{00000000-0005-0000-0000-0000AA0D0000}"/>
    <cellStyle name="DateTime 7" xfId="3512" xr:uid="{00000000-0005-0000-0000-0000AB0D0000}"/>
    <cellStyle name="DateTime 70" xfId="3513" xr:uid="{00000000-0005-0000-0000-0000AC0D0000}"/>
    <cellStyle name="DateTime 71" xfId="3514" xr:uid="{00000000-0005-0000-0000-0000AD0D0000}"/>
    <cellStyle name="DateTime 72" xfId="3515" xr:uid="{00000000-0005-0000-0000-0000AE0D0000}"/>
    <cellStyle name="DateTime 73" xfId="3516" xr:uid="{00000000-0005-0000-0000-0000AF0D0000}"/>
    <cellStyle name="DateTime 74" xfId="3517" xr:uid="{00000000-0005-0000-0000-0000B00D0000}"/>
    <cellStyle name="DateTime 75" xfId="3518" xr:uid="{00000000-0005-0000-0000-0000B10D0000}"/>
    <cellStyle name="DateTime 76" xfId="3519" xr:uid="{00000000-0005-0000-0000-0000B20D0000}"/>
    <cellStyle name="DateTime 77" xfId="3520" xr:uid="{00000000-0005-0000-0000-0000B30D0000}"/>
    <cellStyle name="DateTime 78" xfId="3521" xr:uid="{00000000-0005-0000-0000-0000B40D0000}"/>
    <cellStyle name="DateTime 79" xfId="3522" xr:uid="{00000000-0005-0000-0000-0000B50D0000}"/>
    <cellStyle name="DateTime 8" xfId="3523" xr:uid="{00000000-0005-0000-0000-0000B60D0000}"/>
    <cellStyle name="DateTime 80" xfId="3524" xr:uid="{00000000-0005-0000-0000-0000B70D0000}"/>
    <cellStyle name="DateTime 81" xfId="3525" xr:uid="{00000000-0005-0000-0000-0000B80D0000}"/>
    <cellStyle name="DateTime 82" xfId="3526" xr:uid="{00000000-0005-0000-0000-0000B90D0000}"/>
    <cellStyle name="DateTime 83" xfId="3527" xr:uid="{00000000-0005-0000-0000-0000BA0D0000}"/>
    <cellStyle name="DateTime 84" xfId="3528" xr:uid="{00000000-0005-0000-0000-0000BB0D0000}"/>
    <cellStyle name="DateTime 85" xfId="3529" xr:uid="{00000000-0005-0000-0000-0000BC0D0000}"/>
    <cellStyle name="DateTime 86" xfId="3530" xr:uid="{00000000-0005-0000-0000-0000BD0D0000}"/>
    <cellStyle name="DateTime 9" xfId="3531" xr:uid="{00000000-0005-0000-0000-0000BE0D0000}"/>
    <cellStyle name="Datum" xfId="3532" xr:uid="{00000000-0005-0000-0000-0000BF0D0000}"/>
    <cellStyle name="Debit" xfId="3533" xr:uid="{00000000-0005-0000-0000-0000C00D0000}"/>
    <cellStyle name="Debit subtotal" xfId="3534" xr:uid="{00000000-0005-0000-0000-0000C10D0000}"/>
    <cellStyle name="Debit Total" xfId="3535" xr:uid="{00000000-0005-0000-0000-0000C20D0000}"/>
    <cellStyle name="Debit_Tickmarks" xfId="3536" xr:uid="{00000000-0005-0000-0000-0000C30D0000}"/>
    <cellStyle name="Decimal 1" xfId="3537" xr:uid="{00000000-0005-0000-0000-0000C40D0000}"/>
    <cellStyle name="Decimal 2" xfId="3538" xr:uid="{00000000-0005-0000-0000-0000C50D0000}"/>
    <cellStyle name="Decimal 3" xfId="3539" xr:uid="{00000000-0005-0000-0000-0000C60D0000}"/>
    <cellStyle name="DELTA" xfId="3540" xr:uid="{00000000-0005-0000-0000-0000C70D0000}"/>
    <cellStyle name="Deviant" xfId="3541" xr:uid="{00000000-0005-0000-0000-0000C80D0000}"/>
    <cellStyle name="Dezimal [0]_1380" xfId="3542" xr:uid="{00000000-0005-0000-0000-0000C90D0000}"/>
    <cellStyle name="Dezimal__Utopia Index Index und Guidance (Deutsch)" xfId="3543" xr:uid="{00000000-0005-0000-0000-0000CA0D0000}"/>
    <cellStyle name="Diary" xfId="3544" xr:uid="{00000000-0005-0000-0000-0000CB0D0000}"/>
    <cellStyle name="DM" xfId="3545" xr:uid="{00000000-0005-0000-0000-0000CC0D0000}"/>
    <cellStyle name="done" xfId="3546" xr:uid="{00000000-0005-0000-0000-0000CD0D0000}"/>
    <cellStyle name="Dotted Line" xfId="3547" xr:uid="{00000000-0005-0000-0000-0000CE0D0000}"/>
    <cellStyle name="Double Accounting" xfId="3548" xr:uid="{00000000-0005-0000-0000-0000CF0D0000}"/>
    <cellStyle name="dsf" xfId="3549" xr:uid="{00000000-0005-0000-0000-0000D00D0000}"/>
    <cellStyle name="Dziesi?tny [0]_Asekuracja" xfId="3550" xr:uid="{00000000-0005-0000-0000-0000D10D0000}"/>
    <cellStyle name="Dziesi?tny_Asekuracja" xfId="3551" xr:uid="{00000000-0005-0000-0000-0000D20D0000}"/>
    <cellStyle name="Dziesiêtny [0]_1" xfId="3552" xr:uid="{00000000-0005-0000-0000-0000D30D0000}"/>
    <cellStyle name="Dziesiętny [0]_Asekuracja" xfId="3553" xr:uid="{00000000-0005-0000-0000-0000D40D0000}"/>
    <cellStyle name="Dziesiêtny_1" xfId="3554" xr:uid="{00000000-0005-0000-0000-0000D50D0000}"/>
    <cellStyle name="Dziesiętny_Asekuracja" xfId="3555" xr:uid="{00000000-0005-0000-0000-0000D60D0000}"/>
    <cellStyle name="E&amp;Y House" xfId="3556" xr:uid="{00000000-0005-0000-0000-0000D70D0000}"/>
    <cellStyle name="EBRD UAH" xfId="3557" xr:uid="{00000000-0005-0000-0000-0000D80D0000}"/>
    <cellStyle name="ein" xfId="3558" xr:uid="{00000000-0005-0000-0000-0000D90D0000}"/>
    <cellStyle name="Enter Currency (0)" xfId="3559" xr:uid="{00000000-0005-0000-0000-0000DA0D0000}"/>
    <cellStyle name="Enter Currency (2)" xfId="3560" xr:uid="{00000000-0005-0000-0000-0000DB0D0000}"/>
    <cellStyle name="Enter Units (0)" xfId="3561" xr:uid="{00000000-0005-0000-0000-0000DC0D0000}"/>
    <cellStyle name="Enter Units (1)" xfId="3562" xr:uid="{00000000-0005-0000-0000-0000DD0D0000}"/>
    <cellStyle name="Enter Units (2)" xfId="3563" xr:uid="{00000000-0005-0000-0000-0000DE0D0000}"/>
    <cellStyle name="Euro" xfId="3564" xr:uid="{00000000-0005-0000-0000-0000DF0D0000}"/>
    <cellStyle name="Euro 2" xfId="3565" xr:uid="{00000000-0005-0000-0000-0000E00D0000}"/>
    <cellStyle name="Excel Built-in Excel Built-in Excel Built-in Excel Built-in Normal" xfId="3566" xr:uid="{00000000-0005-0000-0000-0000E10D0000}"/>
    <cellStyle name="Excel Built-in Excel Built-in Excel Built-in Excel Built-in Normal 10" xfId="3567" xr:uid="{00000000-0005-0000-0000-0000E20D0000}"/>
    <cellStyle name="Excel Built-in Excel Built-in Excel Built-in Excel Built-in Normal 11" xfId="3568" xr:uid="{00000000-0005-0000-0000-0000E30D0000}"/>
    <cellStyle name="Excel Built-in Excel Built-in Excel Built-in Excel Built-in Normal 12" xfId="3569" xr:uid="{00000000-0005-0000-0000-0000E40D0000}"/>
    <cellStyle name="Excel Built-in Excel Built-in Excel Built-in Excel Built-in Normal 13" xfId="3570" xr:uid="{00000000-0005-0000-0000-0000E50D0000}"/>
    <cellStyle name="Excel Built-in Excel Built-in Excel Built-in Excel Built-in Normal 14" xfId="3571" xr:uid="{00000000-0005-0000-0000-0000E60D0000}"/>
    <cellStyle name="Excel Built-in Excel Built-in Excel Built-in Excel Built-in Normal 15" xfId="3572" xr:uid="{00000000-0005-0000-0000-0000E70D0000}"/>
    <cellStyle name="Excel Built-in Excel Built-in Excel Built-in Excel Built-in Normal 16" xfId="3573" xr:uid="{00000000-0005-0000-0000-0000E80D0000}"/>
    <cellStyle name="Excel Built-in Excel Built-in Excel Built-in Excel Built-in Normal 17" xfId="3574" xr:uid="{00000000-0005-0000-0000-0000E90D0000}"/>
    <cellStyle name="Excel Built-in Excel Built-in Excel Built-in Excel Built-in Normal 18" xfId="3575" xr:uid="{00000000-0005-0000-0000-0000EA0D0000}"/>
    <cellStyle name="Excel Built-in Excel Built-in Excel Built-in Excel Built-in Normal 19" xfId="3576" xr:uid="{00000000-0005-0000-0000-0000EB0D0000}"/>
    <cellStyle name="Excel Built-in Excel Built-in Excel Built-in Excel Built-in Normal 2" xfId="3577" xr:uid="{00000000-0005-0000-0000-0000EC0D0000}"/>
    <cellStyle name="Excel Built-in Excel Built-in Excel Built-in Excel Built-in Normal 20" xfId="3578" xr:uid="{00000000-0005-0000-0000-0000ED0D0000}"/>
    <cellStyle name="Excel Built-in Excel Built-in Excel Built-in Excel Built-in Normal 21" xfId="3579" xr:uid="{00000000-0005-0000-0000-0000EE0D0000}"/>
    <cellStyle name="Excel Built-in Excel Built-in Excel Built-in Excel Built-in Normal 22" xfId="3580" xr:uid="{00000000-0005-0000-0000-0000EF0D0000}"/>
    <cellStyle name="Excel Built-in Excel Built-in Excel Built-in Excel Built-in Normal 23" xfId="3581" xr:uid="{00000000-0005-0000-0000-0000F00D0000}"/>
    <cellStyle name="Excel Built-in Excel Built-in Excel Built-in Excel Built-in Normal 24" xfId="3582" xr:uid="{00000000-0005-0000-0000-0000F10D0000}"/>
    <cellStyle name="Excel Built-in Excel Built-in Excel Built-in Excel Built-in Normal 25" xfId="3583" xr:uid="{00000000-0005-0000-0000-0000F20D0000}"/>
    <cellStyle name="Excel Built-in Excel Built-in Excel Built-in Excel Built-in Normal 26" xfId="3584" xr:uid="{00000000-0005-0000-0000-0000F30D0000}"/>
    <cellStyle name="Excel Built-in Excel Built-in Excel Built-in Excel Built-in Normal 27" xfId="3585" xr:uid="{00000000-0005-0000-0000-0000F40D0000}"/>
    <cellStyle name="Excel Built-in Excel Built-in Excel Built-in Excel Built-in Normal 28" xfId="3586" xr:uid="{00000000-0005-0000-0000-0000F50D0000}"/>
    <cellStyle name="Excel Built-in Excel Built-in Excel Built-in Excel Built-in Normal 29" xfId="3587" xr:uid="{00000000-0005-0000-0000-0000F60D0000}"/>
    <cellStyle name="Excel Built-in Excel Built-in Excel Built-in Excel Built-in Normal 3" xfId="3588" xr:uid="{00000000-0005-0000-0000-0000F70D0000}"/>
    <cellStyle name="Excel Built-in Excel Built-in Excel Built-in Excel Built-in Normal 30" xfId="3589" xr:uid="{00000000-0005-0000-0000-0000F80D0000}"/>
    <cellStyle name="Excel Built-in Excel Built-in Excel Built-in Excel Built-in Normal 31" xfId="3590" xr:uid="{00000000-0005-0000-0000-0000F90D0000}"/>
    <cellStyle name="Excel Built-in Excel Built-in Excel Built-in Excel Built-in Normal 32" xfId="3591" xr:uid="{00000000-0005-0000-0000-0000FA0D0000}"/>
    <cellStyle name="Excel Built-in Excel Built-in Excel Built-in Excel Built-in Normal 33" xfId="3592" xr:uid="{00000000-0005-0000-0000-0000FB0D0000}"/>
    <cellStyle name="Excel Built-in Excel Built-in Excel Built-in Excel Built-in Normal 34" xfId="3593" xr:uid="{00000000-0005-0000-0000-0000FC0D0000}"/>
    <cellStyle name="Excel Built-in Excel Built-in Excel Built-in Excel Built-in Normal 35" xfId="3594" xr:uid="{00000000-0005-0000-0000-0000FD0D0000}"/>
    <cellStyle name="Excel Built-in Excel Built-in Excel Built-in Excel Built-in Normal 36" xfId="3595" xr:uid="{00000000-0005-0000-0000-0000FE0D0000}"/>
    <cellStyle name="Excel Built-in Excel Built-in Excel Built-in Excel Built-in Normal 37" xfId="3596" xr:uid="{00000000-0005-0000-0000-0000FF0D0000}"/>
    <cellStyle name="Excel Built-in Excel Built-in Excel Built-in Excel Built-in Normal 38" xfId="3597" xr:uid="{00000000-0005-0000-0000-0000000E0000}"/>
    <cellStyle name="Excel Built-in Excel Built-in Excel Built-in Excel Built-in Normal 39" xfId="3598" xr:uid="{00000000-0005-0000-0000-0000010E0000}"/>
    <cellStyle name="Excel Built-in Excel Built-in Excel Built-in Excel Built-in Normal 4" xfId="3599" xr:uid="{00000000-0005-0000-0000-0000020E0000}"/>
    <cellStyle name="Excel Built-in Excel Built-in Excel Built-in Excel Built-in Normal 40" xfId="3600" xr:uid="{00000000-0005-0000-0000-0000030E0000}"/>
    <cellStyle name="Excel Built-in Excel Built-in Excel Built-in Excel Built-in Normal 41" xfId="3601" xr:uid="{00000000-0005-0000-0000-0000040E0000}"/>
    <cellStyle name="Excel Built-in Excel Built-in Excel Built-in Excel Built-in Normal 42" xfId="3602" xr:uid="{00000000-0005-0000-0000-0000050E0000}"/>
    <cellStyle name="Excel Built-in Excel Built-in Excel Built-in Excel Built-in Normal 43" xfId="3603" xr:uid="{00000000-0005-0000-0000-0000060E0000}"/>
    <cellStyle name="Excel Built-in Excel Built-in Excel Built-in Excel Built-in Normal 44" xfId="3604" xr:uid="{00000000-0005-0000-0000-0000070E0000}"/>
    <cellStyle name="Excel Built-in Excel Built-in Excel Built-in Excel Built-in Normal 45" xfId="3605" xr:uid="{00000000-0005-0000-0000-0000080E0000}"/>
    <cellStyle name="Excel Built-in Excel Built-in Excel Built-in Excel Built-in Normal 46" xfId="3606" xr:uid="{00000000-0005-0000-0000-0000090E0000}"/>
    <cellStyle name="Excel Built-in Excel Built-in Excel Built-in Excel Built-in Normal 47" xfId="3607" xr:uid="{00000000-0005-0000-0000-00000A0E0000}"/>
    <cellStyle name="Excel Built-in Excel Built-in Excel Built-in Excel Built-in Normal 48" xfId="3608" xr:uid="{00000000-0005-0000-0000-00000B0E0000}"/>
    <cellStyle name="Excel Built-in Excel Built-in Excel Built-in Excel Built-in Normal 49" xfId="3609" xr:uid="{00000000-0005-0000-0000-00000C0E0000}"/>
    <cellStyle name="Excel Built-in Excel Built-in Excel Built-in Excel Built-in Normal 5" xfId="3610" xr:uid="{00000000-0005-0000-0000-00000D0E0000}"/>
    <cellStyle name="Excel Built-in Excel Built-in Excel Built-in Excel Built-in Normal 50" xfId="3611" xr:uid="{00000000-0005-0000-0000-00000E0E0000}"/>
    <cellStyle name="Excel Built-in Excel Built-in Excel Built-in Excel Built-in Normal 51" xfId="3612" xr:uid="{00000000-0005-0000-0000-00000F0E0000}"/>
    <cellStyle name="Excel Built-in Excel Built-in Excel Built-in Excel Built-in Normal 52" xfId="3613" xr:uid="{00000000-0005-0000-0000-0000100E0000}"/>
    <cellStyle name="Excel Built-in Excel Built-in Excel Built-in Excel Built-in Normal 53" xfId="3614" xr:uid="{00000000-0005-0000-0000-0000110E0000}"/>
    <cellStyle name="Excel Built-in Excel Built-in Excel Built-in Excel Built-in Normal 54" xfId="3615" xr:uid="{00000000-0005-0000-0000-0000120E0000}"/>
    <cellStyle name="Excel Built-in Excel Built-in Excel Built-in Excel Built-in Normal 55" xfId="3616" xr:uid="{00000000-0005-0000-0000-0000130E0000}"/>
    <cellStyle name="Excel Built-in Excel Built-in Excel Built-in Excel Built-in Normal 56" xfId="3617" xr:uid="{00000000-0005-0000-0000-0000140E0000}"/>
    <cellStyle name="Excel Built-in Excel Built-in Excel Built-in Excel Built-in Normal 57" xfId="3618" xr:uid="{00000000-0005-0000-0000-0000150E0000}"/>
    <cellStyle name="Excel Built-in Excel Built-in Excel Built-in Excel Built-in Normal 58" xfId="3619" xr:uid="{00000000-0005-0000-0000-0000160E0000}"/>
    <cellStyle name="Excel Built-in Excel Built-in Excel Built-in Excel Built-in Normal 59" xfId="3620" xr:uid="{00000000-0005-0000-0000-0000170E0000}"/>
    <cellStyle name="Excel Built-in Excel Built-in Excel Built-in Excel Built-in Normal 6" xfId="3621" xr:uid="{00000000-0005-0000-0000-0000180E0000}"/>
    <cellStyle name="Excel Built-in Excel Built-in Excel Built-in Excel Built-in Normal 60" xfId="3622" xr:uid="{00000000-0005-0000-0000-0000190E0000}"/>
    <cellStyle name="Excel Built-in Excel Built-in Excel Built-in Excel Built-in Normal 61" xfId="3623" xr:uid="{00000000-0005-0000-0000-00001A0E0000}"/>
    <cellStyle name="Excel Built-in Excel Built-in Excel Built-in Excel Built-in Normal 62" xfId="3624" xr:uid="{00000000-0005-0000-0000-00001B0E0000}"/>
    <cellStyle name="Excel Built-in Excel Built-in Excel Built-in Excel Built-in Normal 63" xfId="3625" xr:uid="{00000000-0005-0000-0000-00001C0E0000}"/>
    <cellStyle name="Excel Built-in Excel Built-in Excel Built-in Excel Built-in Normal 64" xfId="3626" xr:uid="{00000000-0005-0000-0000-00001D0E0000}"/>
    <cellStyle name="Excel Built-in Excel Built-in Excel Built-in Excel Built-in Normal 65" xfId="3627" xr:uid="{00000000-0005-0000-0000-00001E0E0000}"/>
    <cellStyle name="Excel Built-in Excel Built-in Excel Built-in Excel Built-in Normal 66" xfId="3628" xr:uid="{00000000-0005-0000-0000-00001F0E0000}"/>
    <cellStyle name="Excel Built-in Excel Built-in Excel Built-in Excel Built-in Normal 67" xfId="3629" xr:uid="{00000000-0005-0000-0000-0000200E0000}"/>
    <cellStyle name="Excel Built-in Excel Built-in Excel Built-in Excel Built-in Normal 68" xfId="3630" xr:uid="{00000000-0005-0000-0000-0000210E0000}"/>
    <cellStyle name="Excel Built-in Excel Built-in Excel Built-in Excel Built-in Normal 69" xfId="3631" xr:uid="{00000000-0005-0000-0000-0000220E0000}"/>
    <cellStyle name="Excel Built-in Excel Built-in Excel Built-in Excel Built-in Normal 7" xfId="3632" xr:uid="{00000000-0005-0000-0000-0000230E0000}"/>
    <cellStyle name="Excel Built-in Excel Built-in Excel Built-in Excel Built-in Normal 70" xfId="3633" xr:uid="{00000000-0005-0000-0000-0000240E0000}"/>
    <cellStyle name="Excel Built-in Excel Built-in Excel Built-in Excel Built-in Normal 71" xfId="3634" xr:uid="{00000000-0005-0000-0000-0000250E0000}"/>
    <cellStyle name="Excel Built-in Excel Built-in Excel Built-in Excel Built-in Normal 72" xfId="3635" xr:uid="{00000000-0005-0000-0000-0000260E0000}"/>
    <cellStyle name="Excel Built-in Excel Built-in Excel Built-in Excel Built-in Normal 73" xfId="3636" xr:uid="{00000000-0005-0000-0000-0000270E0000}"/>
    <cellStyle name="Excel Built-in Excel Built-in Excel Built-in Excel Built-in Normal 74" xfId="3637" xr:uid="{00000000-0005-0000-0000-0000280E0000}"/>
    <cellStyle name="Excel Built-in Excel Built-in Excel Built-in Excel Built-in Normal 75" xfId="3638" xr:uid="{00000000-0005-0000-0000-0000290E0000}"/>
    <cellStyle name="Excel Built-in Excel Built-in Excel Built-in Excel Built-in Normal 76" xfId="3639" xr:uid="{00000000-0005-0000-0000-00002A0E0000}"/>
    <cellStyle name="Excel Built-in Excel Built-in Excel Built-in Excel Built-in Normal 77" xfId="3640" xr:uid="{00000000-0005-0000-0000-00002B0E0000}"/>
    <cellStyle name="Excel Built-in Excel Built-in Excel Built-in Excel Built-in Normal 78" xfId="3641" xr:uid="{00000000-0005-0000-0000-00002C0E0000}"/>
    <cellStyle name="Excel Built-in Excel Built-in Excel Built-in Excel Built-in Normal 79" xfId="3642" xr:uid="{00000000-0005-0000-0000-00002D0E0000}"/>
    <cellStyle name="Excel Built-in Excel Built-in Excel Built-in Excel Built-in Normal 8" xfId="3643" xr:uid="{00000000-0005-0000-0000-00002E0E0000}"/>
    <cellStyle name="Excel Built-in Excel Built-in Excel Built-in Excel Built-in Normal 80" xfId="3644" xr:uid="{00000000-0005-0000-0000-00002F0E0000}"/>
    <cellStyle name="Excel Built-in Excel Built-in Excel Built-in Excel Built-in Normal 81" xfId="3645" xr:uid="{00000000-0005-0000-0000-0000300E0000}"/>
    <cellStyle name="Excel Built-in Excel Built-in Excel Built-in Excel Built-in Normal 82" xfId="3646" xr:uid="{00000000-0005-0000-0000-0000310E0000}"/>
    <cellStyle name="Excel Built-in Excel Built-in Excel Built-in Excel Built-in Normal 83" xfId="3647" xr:uid="{00000000-0005-0000-0000-0000320E0000}"/>
    <cellStyle name="Excel Built-in Excel Built-in Excel Built-in Excel Built-in Normal 84" xfId="3648" xr:uid="{00000000-0005-0000-0000-0000330E0000}"/>
    <cellStyle name="Excel Built-in Excel Built-in Excel Built-in Excel Built-in Normal 85" xfId="3649" xr:uid="{00000000-0005-0000-0000-0000340E0000}"/>
    <cellStyle name="Excel Built-in Excel Built-in Excel Built-in Excel Built-in Normal 86" xfId="3650" xr:uid="{00000000-0005-0000-0000-0000350E0000}"/>
    <cellStyle name="Excel Built-in Excel Built-in Excel Built-in Excel Built-in Normal 9" xfId="3651" xr:uid="{00000000-0005-0000-0000-0000360E0000}"/>
    <cellStyle name="Excel Built-in Normal" xfId="3652" xr:uid="{00000000-0005-0000-0000-0000370E0000}"/>
    <cellStyle name="Excel Built-in Normal 10" xfId="3653" xr:uid="{00000000-0005-0000-0000-0000380E0000}"/>
    <cellStyle name="Excel Built-in Normal 11" xfId="3654" xr:uid="{00000000-0005-0000-0000-0000390E0000}"/>
    <cellStyle name="Excel Built-in Normal 12" xfId="3655" xr:uid="{00000000-0005-0000-0000-00003A0E0000}"/>
    <cellStyle name="Excel Built-in Normal 13" xfId="3656" xr:uid="{00000000-0005-0000-0000-00003B0E0000}"/>
    <cellStyle name="Excel Built-in Normal 14" xfId="3657" xr:uid="{00000000-0005-0000-0000-00003C0E0000}"/>
    <cellStyle name="Excel Built-in Normal 15" xfId="3658" xr:uid="{00000000-0005-0000-0000-00003D0E0000}"/>
    <cellStyle name="Excel Built-in Normal 16" xfId="3659" xr:uid="{00000000-0005-0000-0000-00003E0E0000}"/>
    <cellStyle name="Excel Built-in Normal 17" xfId="3660" xr:uid="{00000000-0005-0000-0000-00003F0E0000}"/>
    <cellStyle name="Excel Built-in Normal 18" xfId="3661" xr:uid="{00000000-0005-0000-0000-0000400E0000}"/>
    <cellStyle name="Excel Built-in Normal 19" xfId="3662" xr:uid="{00000000-0005-0000-0000-0000410E0000}"/>
    <cellStyle name="Excel Built-in Normal 2" xfId="3663" xr:uid="{00000000-0005-0000-0000-0000420E0000}"/>
    <cellStyle name="Excel Built-in Normal 20" xfId="3664" xr:uid="{00000000-0005-0000-0000-0000430E0000}"/>
    <cellStyle name="Excel Built-in Normal 21" xfId="3665" xr:uid="{00000000-0005-0000-0000-0000440E0000}"/>
    <cellStyle name="Excel Built-in Normal 22" xfId="3666" xr:uid="{00000000-0005-0000-0000-0000450E0000}"/>
    <cellStyle name="Excel Built-in Normal 23" xfId="3667" xr:uid="{00000000-0005-0000-0000-0000460E0000}"/>
    <cellStyle name="Excel Built-in Normal 24" xfId="3668" xr:uid="{00000000-0005-0000-0000-0000470E0000}"/>
    <cellStyle name="Excel Built-in Normal 25" xfId="3669" xr:uid="{00000000-0005-0000-0000-0000480E0000}"/>
    <cellStyle name="Excel Built-in Normal 26" xfId="3670" xr:uid="{00000000-0005-0000-0000-0000490E0000}"/>
    <cellStyle name="Excel Built-in Normal 27" xfId="3671" xr:uid="{00000000-0005-0000-0000-00004A0E0000}"/>
    <cellStyle name="Excel Built-in Normal 28" xfId="3672" xr:uid="{00000000-0005-0000-0000-00004B0E0000}"/>
    <cellStyle name="Excel Built-in Normal 29" xfId="3673" xr:uid="{00000000-0005-0000-0000-00004C0E0000}"/>
    <cellStyle name="Excel Built-in Normal 3" xfId="3674" xr:uid="{00000000-0005-0000-0000-00004D0E0000}"/>
    <cellStyle name="Excel Built-in Normal 30" xfId="3675" xr:uid="{00000000-0005-0000-0000-00004E0E0000}"/>
    <cellStyle name="Excel Built-in Normal 31" xfId="3676" xr:uid="{00000000-0005-0000-0000-00004F0E0000}"/>
    <cellStyle name="Excel Built-in Normal 32" xfId="3677" xr:uid="{00000000-0005-0000-0000-0000500E0000}"/>
    <cellStyle name="Excel Built-in Normal 33" xfId="3678" xr:uid="{00000000-0005-0000-0000-0000510E0000}"/>
    <cellStyle name="Excel Built-in Normal 34" xfId="3679" xr:uid="{00000000-0005-0000-0000-0000520E0000}"/>
    <cellStyle name="Excel Built-in Normal 35" xfId="3680" xr:uid="{00000000-0005-0000-0000-0000530E0000}"/>
    <cellStyle name="Excel Built-in Normal 36" xfId="3681" xr:uid="{00000000-0005-0000-0000-0000540E0000}"/>
    <cellStyle name="Excel Built-in Normal 37" xfId="3682" xr:uid="{00000000-0005-0000-0000-0000550E0000}"/>
    <cellStyle name="Excel Built-in Normal 38" xfId="3683" xr:uid="{00000000-0005-0000-0000-0000560E0000}"/>
    <cellStyle name="Excel Built-in Normal 39" xfId="3684" xr:uid="{00000000-0005-0000-0000-0000570E0000}"/>
    <cellStyle name="Excel Built-in Normal 4" xfId="3685" xr:uid="{00000000-0005-0000-0000-0000580E0000}"/>
    <cellStyle name="Excel Built-in Normal 40" xfId="3686" xr:uid="{00000000-0005-0000-0000-0000590E0000}"/>
    <cellStyle name="Excel Built-in Normal 41" xfId="3687" xr:uid="{00000000-0005-0000-0000-00005A0E0000}"/>
    <cellStyle name="Excel Built-in Normal 42" xfId="3688" xr:uid="{00000000-0005-0000-0000-00005B0E0000}"/>
    <cellStyle name="Excel Built-in Normal 43" xfId="3689" xr:uid="{00000000-0005-0000-0000-00005C0E0000}"/>
    <cellStyle name="Excel Built-in Normal 44" xfId="3690" xr:uid="{00000000-0005-0000-0000-00005D0E0000}"/>
    <cellStyle name="Excel Built-in Normal 45" xfId="3691" xr:uid="{00000000-0005-0000-0000-00005E0E0000}"/>
    <cellStyle name="Excel Built-in Normal 46" xfId="3692" xr:uid="{00000000-0005-0000-0000-00005F0E0000}"/>
    <cellStyle name="Excel Built-in Normal 47" xfId="3693" xr:uid="{00000000-0005-0000-0000-0000600E0000}"/>
    <cellStyle name="Excel Built-in Normal 48" xfId="3694" xr:uid="{00000000-0005-0000-0000-0000610E0000}"/>
    <cellStyle name="Excel Built-in Normal 49" xfId="3695" xr:uid="{00000000-0005-0000-0000-0000620E0000}"/>
    <cellStyle name="Excel Built-in Normal 5" xfId="3696" xr:uid="{00000000-0005-0000-0000-0000630E0000}"/>
    <cellStyle name="Excel Built-in Normal 50" xfId="3697" xr:uid="{00000000-0005-0000-0000-0000640E0000}"/>
    <cellStyle name="Excel Built-in Normal 51" xfId="3698" xr:uid="{00000000-0005-0000-0000-0000650E0000}"/>
    <cellStyle name="Excel Built-in Normal 52" xfId="3699" xr:uid="{00000000-0005-0000-0000-0000660E0000}"/>
    <cellStyle name="Excel Built-in Normal 53" xfId="3700" xr:uid="{00000000-0005-0000-0000-0000670E0000}"/>
    <cellStyle name="Excel Built-in Normal 54" xfId="3701" xr:uid="{00000000-0005-0000-0000-0000680E0000}"/>
    <cellStyle name="Excel Built-in Normal 55" xfId="3702" xr:uid="{00000000-0005-0000-0000-0000690E0000}"/>
    <cellStyle name="Excel Built-in Normal 56" xfId="3703" xr:uid="{00000000-0005-0000-0000-00006A0E0000}"/>
    <cellStyle name="Excel Built-in Normal 57" xfId="3704" xr:uid="{00000000-0005-0000-0000-00006B0E0000}"/>
    <cellStyle name="Excel Built-in Normal 58" xfId="3705" xr:uid="{00000000-0005-0000-0000-00006C0E0000}"/>
    <cellStyle name="Excel Built-in Normal 59" xfId="3706" xr:uid="{00000000-0005-0000-0000-00006D0E0000}"/>
    <cellStyle name="Excel Built-in Normal 6" xfId="3707" xr:uid="{00000000-0005-0000-0000-00006E0E0000}"/>
    <cellStyle name="Excel Built-in Normal 60" xfId="3708" xr:uid="{00000000-0005-0000-0000-00006F0E0000}"/>
    <cellStyle name="Excel Built-in Normal 61" xfId="3709" xr:uid="{00000000-0005-0000-0000-0000700E0000}"/>
    <cellStyle name="Excel Built-in Normal 62" xfId="3710" xr:uid="{00000000-0005-0000-0000-0000710E0000}"/>
    <cellStyle name="Excel Built-in Normal 63" xfId="3711" xr:uid="{00000000-0005-0000-0000-0000720E0000}"/>
    <cellStyle name="Excel Built-in Normal 64" xfId="3712" xr:uid="{00000000-0005-0000-0000-0000730E0000}"/>
    <cellStyle name="Excel Built-in Normal 65" xfId="3713" xr:uid="{00000000-0005-0000-0000-0000740E0000}"/>
    <cellStyle name="Excel Built-in Normal 66" xfId="3714" xr:uid="{00000000-0005-0000-0000-0000750E0000}"/>
    <cellStyle name="Excel Built-in Normal 67" xfId="3715" xr:uid="{00000000-0005-0000-0000-0000760E0000}"/>
    <cellStyle name="Excel Built-in Normal 68" xfId="3716" xr:uid="{00000000-0005-0000-0000-0000770E0000}"/>
    <cellStyle name="Excel Built-in Normal 69" xfId="3717" xr:uid="{00000000-0005-0000-0000-0000780E0000}"/>
    <cellStyle name="Excel Built-in Normal 7" xfId="3718" xr:uid="{00000000-0005-0000-0000-0000790E0000}"/>
    <cellStyle name="Excel Built-in Normal 70" xfId="3719" xr:uid="{00000000-0005-0000-0000-00007A0E0000}"/>
    <cellStyle name="Excel Built-in Normal 71" xfId="3720" xr:uid="{00000000-0005-0000-0000-00007B0E0000}"/>
    <cellStyle name="Excel Built-in Normal 72" xfId="3721" xr:uid="{00000000-0005-0000-0000-00007C0E0000}"/>
    <cellStyle name="Excel Built-in Normal 73" xfId="3722" xr:uid="{00000000-0005-0000-0000-00007D0E0000}"/>
    <cellStyle name="Excel Built-in Normal 74" xfId="3723" xr:uid="{00000000-0005-0000-0000-00007E0E0000}"/>
    <cellStyle name="Excel Built-in Normal 75" xfId="3724" xr:uid="{00000000-0005-0000-0000-00007F0E0000}"/>
    <cellStyle name="Excel Built-in Normal 76" xfId="3725" xr:uid="{00000000-0005-0000-0000-0000800E0000}"/>
    <cellStyle name="Excel Built-in Normal 77" xfId="3726" xr:uid="{00000000-0005-0000-0000-0000810E0000}"/>
    <cellStyle name="Excel Built-in Normal 78" xfId="3727" xr:uid="{00000000-0005-0000-0000-0000820E0000}"/>
    <cellStyle name="Excel Built-in Normal 79" xfId="3728" xr:uid="{00000000-0005-0000-0000-0000830E0000}"/>
    <cellStyle name="Excel Built-in Normal 8" xfId="3729" xr:uid="{00000000-0005-0000-0000-0000840E0000}"/>
    <cellStyle name="Excel Built-in Normal 80" xfId="3730" xr:uid="{00000000-0005-0000-0000-0000850E0000}"/>
    <cellStyle name="Excel Built-in Normal 81" xfId="3731" xr:uid="{00000000-0005-0000-0000-0000860E0000}"/>
    <cellStyle name="Excel Built-in Normal 82" xfId="3732" xr:uid="{00000000-0005-0000-0000-0000870E0000}"/>
    <cellStyle name="Excel Built-in Normal 83" xfId="3733" xr:uid="{00000000-0005-0000-0000-0000880E0000}"/>
    <cellStyle name="Excel Built-in Normal 84" xfId="3734" xr:uid="{00000000-0005-0000-0000-0000890E0000}"/>
    <cellStyle name="Excel Built-in Normal 85" xfId="3735" xr:uid="{00000000-0005-0000-0000-00008A0E0000}"/>
    <cellStyle name="Excel Built-in Normal 86" xfId="3736" xr:uid="{00000000-0005-0000-0000-00008B0E0000}"/>
    <cellStyle name="Excel Built-in Normal 87" xfId="3737" xr:uid="{00000000-0005-0000-0000-00008C0E0000}"/>
    <cellStyle name="Excel Built-in Normal 88" xfId="3738" xr:uid="{00000000-0005-0000-0000-00008D0E0000}"/>
    <cellStyle name="Excel Built-in Normal 9" xfId="3739" xr:uid="{00000000-0005-0000-0000-00008E0E0000}"/>
    <cellStyle name="Exchange rate" xfId="3740" xr:uid="{00000000-0005-0000-0000-00008F0E0000}"/>
    <cellStyle name="EY%colcalc" xfId="3741" xr:uid="{00000000-0005-0000-0000-0000900E0000}"/>
    <cellStyle name="EY%input" xfId="3742" xr:uid="{00000000-0005-0000-0000-0000910E0000}"/>
    <cellStyle name="EY%rowcalc" xfId="3743" xr:uid="{00000000-0005-0000-0000-0000920E0000}"/>
    <cellStyle name="EY0dp" xfId="3744" xr:uid="{00000000-0005-0000-0000-0000930E0000}"/>
    <cellStyle name="EY1dp" xfId="3745" xr:uid="{00000000-0005-0000-0000-0000940E0000}"/>
    <cellStyle name="EY2dp" xfId="3746" xr:uid="{00000000-0005-0000-0000-0000950E0000}"/>
    <cellStyle name="EY3dp" xfId="3747" xr:uid="{00000000-0005-0000-0000-0000960E0000}"/>
    <cellStyle name="EYCallUp" xfId="3748" xr:uid="{00000000-0005-0000-0000-0000970E0000}"/>
    <cellStyle name="EYColumnHeading" xfId="3749" xr:uid="{00000000-0005-0000-0000-0000980E0000}"/>
    <cellStyle name="EYDate" xfId="3750" xr:uid="{00000000-0005-0000-0000-0000990E0000}"/>
    <cellStyle name="EYHeader1" xfId="3751" xr:uid="{00000000-0005-0000-0000-00009A0E0000}"/>
    <cellStyle name="EYHeader2" xfId="3752" xr:uid="{00000000-0005-0000-0000-00009B0E0000}"/>
    <cellStyle name="EYHeading1" xfId="3753" xr:uid="{00000000-0005-0000-0000-00009C0E0000}"/>
    <cellStyle name="EYheading2" xfId="3754" xr:uid="{00000000-0005-0000-0000-00009D0E0000}"/>
    <cellStyle name="EYheading3" xfId="3755" xr:uid="{00000000-0005-0000-0000-00009E0E0000}"/>
    <cellStyle name="EYInputDate" xfId="3756" xr:uid="{00000000-0005-0000-0000-00009F0E0000}"/>
    <cellStyle name="EYInputPercent" xfId="3757" xr:uid="{00000000-0005-0000-0000-0000A00E0000}"/>
    <cellStyle name="EYInputValue" xfId="3758" xr:uid="{00000000-0005-0000-0000-0000A10E0000}"/>
    <cellStyle name="EYNormal" xfId="3759" xr:uid="{00000000-0005-0000-0000-0000A20E0000}"/>
    <cellStyle name="EYnumber" xfId="3760" xr:uid="{00000000-0005-0000-0000-0000A30E0000}"/>
    <cellStyle name="EYPercent" xfId="3761" xr:uid="{00000000-0005-0000-0000-0000A40E0000}"/>
    <cellStyle name="EYSheetHeader1" xfId="3762" xr:uid="{00000000-0005-0000-0000-0000A50E0000}"/>
    <cellStyle name="EYtext" xfId="3763" xr:uid="{00000000-0005-0000-0000-0000A60E0000}"/>
    <cellStyle name="F2" xfId="3764" xr:uid="{00000000-0005-0000-0000-0000A70E0000}"/>
    <cellStyle name="F3" xfId="3765" xr:uid="{00000000-0005-0000-0000-0000A80E0000}"/>
    <cellStyle name="F4" xfId="3766" xr:uid="{00000000-0005-0000-0000-0000A90E0000}"/>
    <cellStyle name="F5" xfId="3767" xr:uid="{00000000-0005-0000-0000-0000AA0E0000}"/>
    <cellStyle name="F6" xfId="3768" xr:uid="{00000000-0005-0000-0000-0000AB0E0000}"/>
    <cellStyle name="F7" xfId="3769" xr:uid="{00000000-0005-0000-0000-0000AC0E0000}"/>
    <cellStyle name="F8" xfId="3770" xr:uid="{00000000-0005-0000-0000-0000AD0E0000}"/>
    <cellStyle name="Factor" xfId="3771" xr:uid="{00000000-0005-0000-0000-0000AE0E0000}"/>
    <cellStyle name="Fig" xfId="3772" xr:uid="{00000000-0005-0000-0000-0000AF0E0000}"/>
    <cellStyle name="Finance" xfId="3773" xr:uid="{00000000-0005-0000-0000-0000B00E0000}"/>
    <cellStyle name="Fixed" xfId="3774" xr:uid="{00000000-0005-0000-0000-0000B10E0000}"/>
    <cellStyle name="Fıxed" xfId="3775" xr:uid="{00000000-0005-0000-0000-0000B20E0000}"/>
    <cellStyle name="Fixed_Sheremetievo model DG 23(1).01.08" xfId="3776" xr:uid="{00000000-0005-0000-0000-0000B30E0000}"/>
    <cellStyle name="Flag" xfId="3777" xr:uid="{00000000-0005-0000-0000-0000B40E0000}"/>
    <cellStyle name="Footnote" xfId="3778" xr:uid="{00000000-0005-0000-0000-0000B50E0000}"/>
    <cellStyle name="Footnotes" xfId="3779" xr:uid="{00000000-0005-0000-0000-0000B60E0000}"/>
    <cellStyle name="For_B_column" xfId="3780" xr:uid="{00000000-0005-0000-0000-0000B70E0000}"/>
    <cellStyle name="Form1" xfId="3781" xr:uid="{00000000-0005-0000-0000-0000B80E0000}"/>
    <cellStyle name="Formula Date" xfId="3782" xr:uid="{00000000-0005-0000-0000-0000B90E0000}"/>
    <cellStyle name="Formula percent" xfId="3783" xr:uid="{00000000-0005-0000-0000-0000BA0E0000}"/>
    <cellStyle name="Formula Text" xfId="3784" xr:uid="{00000000-0005-0000-0000-0000BB0E0000}"/>
    <cellStyle name="Formula val" xfId="3785" xr:uid="{00000000-0005-0000-0000-0000BC0E0000}"/>
    <cellStyle name="From" xfId="3786" xr:uid="{00000000-0005-0000-0000-0000BD0E0000}"/>
    <cellStyle name="From other sheet" xfId="3787" xr:uid="{00000000-0005-0000-0000-0000BE0E0000}"/>
    <cellStyle name="From_Tables&amp;Graphs for Report_14.12.2009_SU" xfId="3788" xr:uid="{00000000-0005-0000-0000-0000BF0E0000}"/>
    <cellStyle name="General" xfId="3789" xr:uid="{00000000-0005-0000-0000-0000C00E0000}"/>
    <cellStyle name="Gewichtung" xfId="3790" xr:uid="{00000000-0005-0000-0000-0000C10E0000}"/>
    <cellStyle name="godina" xfId="3791" xr:uid="{00000000-0005-0000-0000-0000C20E0000}"/>
    <cellStyle name="Grey" xfId="3792" xr:uid="{00000000-0005-0000-0000-0000C30E0000}"/>
    <cellStyle name="GWN Table Body" xfId="3793" xr:uid="{00000000-0005-0000-0000-0000C40E0000}"/>
    <cellStyle name="GWN Table Header" xfId="3794" xr:uid="{00000000-0005-0000-0000-0000C50E0000}"/>
    <cellStyle name="GWN Table Left Header" xfId="3795" xr:uid="{00000000-0005-0000-0000-0000C60E0000}"/>
    <cellStyle name="GWN Table Note" xfId="3796" xr:uid="{00000000-0005-0000-0000-0000C70E0000}"/>
    <cellStyle name="GWN Table Title" xfId="3797" xr:uid="{00000000-0005-0000-0000-0000C80E0000}"/>
    <cellStyle name="hard no" xfId="3798" xr:uid="{00000000-0005-0000-0000-0000C90E0000}"/>
    <cellStyle name="hard number" xfId="3799" xr:uid="{00000000-0005-0000-0000-0000CA0E0000}"/>
    <cellStyle name="Hard Percent" xfId="3800" xr:uid="{00000000-0005-0000-0000-0000CB0E0000}"/>
    <cellStyle name="hardno" xfId="3801" xr:uid="{00000000-0005-0000-0000-0000CC0E0000}"/>
    <cellStyle name="HauptPos" xfId="3802" xr:uid="{00000000-0005-0000-0000-0000CD0E0000}"/>
    <cellStyle name="Header" xfId="3803" xr:uid="{00000000-0005-0000-0000-0000CE0E0000}"/>
    <cellStyle name="header 1" xfId="3804" xr:uid="{00000000-0005-0000-0000-0000CF0E0000}"/>
    <cellStyle name="header 2" xfId="3805" xr:uid="{00000000-0005-0000-0000-0000D00E0000}"/>
    <cellStyle name="Header_AzeriGas comparables (ext.)" xfId="3806" xr:uid="{00000000-0005-0000-0000-0000D10E0000}"/>
    <cellStyle name="Header1" xfId="3807" xr:uid="{00000000-0005-0000-0000-0000D20E0000}"/>
    <cellStyle name="Header2" xfId="3808" xr:uid="{00000000-0005-0000-0000-0000D30E0000}"/>
    <cellStyle name="Heading" xfId="3809" xr:uid="{00000000-0005-0000-0000-0000D40E0000}"/>
    <cellStyle name="Heading 1 2" xfId="3810" xr:uid="{00000000-0005-0000-0000-0000D50E0000}"/>
    <cellStyle name="Heading 2 2" xfId="3811" xr:uid="{00000000-0005-0000-0000-0000D60E0000}"/>
    <cellStyle name="Heading A" xfId="3812" xr:uid="{00000000-0005-0000-0000-0000D70E0000}"/>
    <cellStyle name="Heading1" xfId="3813" xr:uid="{00000000-0005-0000-0000-0000D80E0000}"/>
    <cellStyle name="Headıng1" xfId="3814" xr:uid="{00000000-0005-0000-0000-0000D90E0000}"/>
    <cellStyle name="Heading1 1" xfId="3815" xr:uid="{00000000-0005-0000-0000-0000DA0E0000}"/>
    <cellStyle name="heading1_Ecar_ДП_itog_6" xfId="3816" xr:uid="{00000000-0005-0000-0000-0000DB0E0000}"/>
    <cellStyle name="Heading2" xfId="3817" xr:uid="{00000000-0005-0000-0000-0000DC0E0000}"/>
    <cellStyle name="Headıng2" xfId="3818" xr:uid="{00000000-0005-0000-0000-0000DD0E0000}"/>
    <cellStyle name="Heading3" xfId="3819" xr:uid="{00000000-0005-0000-0000-0000DE0E0000}"/>
    <cellStyle name="Heading4" xfId="3820" xr:uid="{00000000-0005-0000-0000-0000DF0E0000}"/>
    <cellStyle name="Heading5" xfId="3821" xr:uid="{00000000-0005-0000-0000-0000E00E0000}"/>
    <cellStyle name="Heading6" xfId="3822" xr:uid="{00000000-0005-0000-0000-0000E10E0000}"/>
    <cellStyle name="HeadingS" xfId="3823" xr:uid="{00000000-0005-0000-0000-0000E20E0000}"/>
    <cellStyle name="Headline2" xfId="3824" xr:uid="{00000000-0005-0000-0000-0000E30E0000}"/>
    <cellStyle name="Headline3" xfId="3825" xr:uid="{00000000-0005-0000-0000-0000E40E0000}"/>
    <cellStyle name="Helv8" xfId="3826" xr:uid="{00000000-0005-0000-0000-0000E50E0000}"/>
    <cellStyle name="Hidden" xfId="3827" xr:uid="{00000000-0005-0000-0000-0000E60E0000}"/>
    <cellStyle name="HievPos" xfId="3828" xr:uid="{00000000-0005-0000-0000-0000E70E0000}"/>
    <cellStyle name="Horizontal" xfId="3829" xr:uid="{00000000-0005-0000-0000-0000E80E0000}"/>
    <cellStyle name="HUF" xfId="3830" xr:uid="{00000000-0005-0000-0000-0000E90E0000}"/>
    <cellStyle name="Hyperlink 2" xfId="3831" xr:uid="{00000000-0005-0000-0000-0000EA0E0000}"/>
    <cellStyle name="Hyperlink 4" xfId="3832" xr:uid="{00000000-0005-0000-0000-0000EB0E0000}"/>
    <cellStyle name="Hyperlink1" xfId="3833" xr:uid="{00000000-0005-0000-0000-0000EC0E0000}"/>
    <cellStyle name="Hyperlink2" xfId="3834" xr:uid="{00000000-0005-0000-0000-0000ED0E0000}"/>
    <cellStyle name="Hyperlink3" xfId="3835" xr:uid="{00000000-0005-0000-0000-0000EE0E0000}"/>
    <cellStyle name="í â› [0.00]_Sheet1" xfId="3836" xr:uid="{00000000-0005-0000-0000-0000EF0E0000}"/>
    <cellStyle name="Iau?iue_130 nnd. are." xfId="3837" xr:uid="{00000000-0005-0000-0000-0000F00E0000}"/>
    <cellStyle name="Index" xfId="3838" xr:uid="{00000000-0005-0000-0000-0000F10E0000}"/>
    <cellStyle name="Input %" xfId="3839" xr:uid="{00000000-0005-0000-0000-0000F20E0000}"/>
    <cellStyle name="Input [yellow]" xfId="3840" xr:uid="{00000000-0005-0000-0000-0000F30E0000}"/>
    <cellStyle name="Input 1" xfId="3841" xr:uid="{00000000-0005-0000-0000-0000F40E0000}"/>
    <cellStyle name="input 2" xfId="3842" xr:uid="{00000000-0005-0000-0000-0000F50E0000}"/>
    <cellStyle name="Input 3" xfId="3843" xr:uid="{00000000-0005-0000-0000-0000F60E0000}"/>
    <cellStyle name="Input Data" xfId="3844" xr:uid="{00000000-0005-0000-0000-0000F70E0000}"/>
    <cellStyle name="Input Date Admin" xfId="3845" xr:uid="{00000000-0005-0000-0000-0000F80E0000}"/>
    <cellStyle name="Input Date Click" xfId="3846" xr:uid="{00000000-0005-0000-0000-0000F90E0000}"/>
    <cellStyle name="Input Date User" xfId="3847" xr:uid="{00000000-0005-0000-0000-0000FA0E0000}"/>
    <cellStyle name="Input Numeric User IC" xfId="3848" xr:uid="{00000000-0005-0000-0000-0000FB0E0000}"/>
    <cellStyle name="Input Numeric User IC IC" xfId="3849" xr:uid="{00000000-0005-0000-0000-0000FC0E0000}"/>
    <cellStyle name="Input Numeric User IC Other" xfId="3850" xr:uid="{00000000-0005-0000-0000-0000FD0E0000}"/>
    <cellStyle name="Input Numeric User IC Ralated" xfId="3851" xr:uid="{00000000-0005-0000-0000-0000FE0E0000}"/>
    <cellStyle name="Input Numeric User Other IC" xfId="3852" xr:uid="{00000000-0005-0000-0000-0000FF0E0000}"/>
    <cellStyle name="Input Numeric User Other Other" xfId="3853" xr:uid="{00000000-0005-0000-0000-0000000F0000}"/>
    <cellStyle name="Input Numeric User Other Related" xfId="3854" xr:uid="{00000000-0005-0000-0000-0000010F0000}"/>
    <cellStyle name="Input Numeric User Related" xfId="3855" xr:uid="{00000000-0005-0000-0000-0000020F0000}"/>
    <cellStyle name="Input Numeric User Related IC" xfId="3856" xr:uid="{00000000-0005-0000-0000-0000030F0000}"/>
    <cellStyle name="Input Numeric User Related Other" xfId="3857" xr:uid="{00000000-0005-0000-0000-0000040F0000}"/>
    <cellStyle name="Input Numeric User Related Related" xfId="3858" xr:uid="{00000000-0005-0000-0000-0000050F0000}"/>
    <cellStyle name="Input percent Admin" xfId="3859" xr:uid="{00000000-0005-0000-0000-0000060F0000}"/>
    <cellStyle name="Input percent User" xfId="3860" xr:uid="{00000000-0005-0000-0000-0000070F0000}"/>
    <cellStyle name="Input Text Admin" xfId="3861" xr:uid="{00000000-0005-0000-0000-0000080F0000}"/>
    <cellStyle name="Input Text Click" xfId="3862" xr:uid="{00000000-0005-0000-0000-0000090F0000}"/>
    <cellStyle name="Input Text User" xfId="3863" xr:uid="{00000000-0005-0000-0000-00000A0F0000}"/>
    <cellStyle name="Input Val Admin" xfId="3864" xr:uid="{00000000-0005-0000-0000-00000B0F0000}"/>
    <cellStyle name="Input Val Click" xfId="3865" xr:uid="{00000000-0005-0000-0000-00000C0F0000}"/>
    <cellStyle name="Input%" xfId="3866" xr:uid="{00000000-0005-0000-0000-00000D0F0000}"/>
    <cellStyle name="Input, 0 dec" xfId="3867" xr:uid="{00000000-0005-0000-0000-00000E0F0000}"/>
    <cellStyle name="Input, 1 dec" xfId="3868" xr:uid="{00000000-0005-0000-0000-00000F0F0000}"/>
    <cellStyle name="Input, 2 dec" xfId="3869" xr:uid="{00000000-0005-0000-0000-0000100F0000}"/>
    <cellStyle name="InputCells" xfId="3870" xr:uid="{00000000-0005-0000-0000-0000110F0000}"/>
    <cellStyle name="InputDate" xfId="3871" xr:uid="{00000000-0005-0000-0000-0000120F0000}"/>
    <cellStyle name="InputDBacc" xfId="3872" xr:uid="{00000000-0005-0000-0000-0000130F0000}"/>
    <cellStyle name="InputDBcmp" xfId="3873" xr:uid="{00000000-0005-0000-0000-0000140F0000}"/>
    <cellStyle name="InputDBprd" xfId="3874" xr:uid="{00000000-0005-0000-0000-0000150F0000}"/>
    <cellStyle name="InputDecimal" xfId="3875" xr:uid="{00000000-0005-0000-0000-0000160F0000}"/>
    <cellStyle name="InputGen" xfId="3876" xr:uid="{00000000-0005-0000-0000-0000170F0000}"/>
    <cellStyle name="InputSum" xfId="3877" xr:uid="{00000000-0005-0000-0000-0000180F0000}"/>
    <cellStyle name="InputText" xfId="3878" xr:uid="{00000000-0005-0000-0000-0000190F0000}"/>
    <cellStyle name="InputValue" xfId="3879" xr:uid="{00000000-0005-0000-0000-00001A0F0000}"/>
    <cellStyle name="Integer" xfId="3880" xr:uid="{00000000-0005-0000-0000-00001B0F0000}"/>
    <cellStyle name="Invisible" xfId="3881" xr:uid="{00000000-0005-0000-0000-00001C0F0000}"/>
    <cellStyle name="Ioe?uaaaoayny aeia?nnueea" xfId="3882" xr:uid="{00000000-0005-0000-0000-00001D0F0000}"/>
    <cellStyle name="ISO" xfId="3883" xr:uid="{00000000-0005-0000-0000-00001E0F0000}"/>
    <cellStyle name="Italic" xfId="3884" xr:uid="{00000000-0005-0000-0000-00001F0F0000}"/>
    <cellStyle name="Item" xfId="3885" xr:uid="{00000000-0005-0000-0000-0000200F0000}"/>
    <cellStyle name="ItemTypeClass" xfId="3886" xr:uid="{00000000-0005-0000-0000-0000210F0000}"/>
    <cellStyle name="Ivedimas" xfId="3887" xr:uid="{00000000-0005-0000-0000-0000220F0000}"/>
    <cellStyle name="Ivedimo1" xfId="3888" xr:uid="{00000000-0005-0000-0000-0000230F0000}"/>
    <cellStyle name="Ivedimo2" xfId="3889" xr:uid="{00000000-0005-0000-0000-0000240F0000}"/>
    <cellStyle name="Ivedimo5" xfId="3890" xr:uid="{00000000-0005-0000-0000-0000250F0000}"/>
    <cellStyle name="Just_Table" xfId="3891" xr:uid="{00000000-0005-0000-0000-0000260F0000}"/>
    <cellStyle name="k$" xfId="3892" xr:uid="{00000000-0005-0000-0000-0000270F0000}"/>
    <cellStyle name="KAKlein" xfId="3893" xr:uid="{00000000-0005-0000-0000-0000280F0000}"/>
    <cellStyle name="KA-Konto" xfId="3894" xr:uid="{00000000-0005-0000-0000-0000290F0000}"/>
    <cellStyle name="KA-Konto HB" xfId="3895" xr:uid="{00000000-0005-0000-0000-00002A0F0000}"/>
    <cellStyle name="KA-Konto_add-in larus" xfId="3896" xr:uid="{00000000-0005-0000-0000-00002B0F0000}"/>
    <cellStyle name="kECU" xfId="3897" xr:uid="{00000000-0005-0000-0000-00002C0F0000}"/>
    <cellStyle name="Key Result" xfId="3898" xr:uid="{00000000-0005-0000-0000-00002D0F0000}"/>
    <cellStyle name="kHUF" xfId="3899" xr:uid="{00000000-0005-0000-0000-00002E0F0000}"/>
    <cellStyle name="kLE" xfId="3900" xr:uid="{00000000-0005-0000-0000-00002F0F0000}"/>
    <cellStyle name="KonsAnmerk" xfId="3901" xr:uid="{00000000-0005-0000-0000-0000300F0000}"/>
    <cellStyle name="KonsPos" xfId="3902" xr:uid="{00000000-0005-0000-0000-0000310F0000}"/>
    <cellStyle name="KonsPosII" xfId="3903" xr:uid="{00000000-0005-0000-0000-0000320F0000}"/>
    <cellStyle name="Korr. Maus-Position" xfId="3904" xr:uid="{00000000-0005-0000-0000-0000330F0000}"/>
    <cellStyle name="KPMG Heading 1" xfId="3905" xr:uid="{00000000-0005-0000-0000-0000340F0000}"/>
    <cellStyle name="KPMG Heading 2" xfId="3906" xr:uid="{00000000-0005-0000-0000-0000350F0000}"/>
    <cellStyle name="KPMG Heading 3" xfId="3907" xr:uid="{00000000-0005-0000-0000-0000360F0000}"/>
    <cellStyle name="KPMG Heading 4" xfId="3908" xr:uid="{00000000-0005-0000-0000-0000370F0000}"/>
    <cellStyle name="KPMG Normal" xfId="3909" xr:uid="{00000000-0005-0000-0000-0000380F0000}"/>
    <cellStyle name="KPMG Normal Text" xfId="3910" xr:uid="{00000000-0005-0000-0000-0000390F0000}"/>
    <cellStyle name="Labels - Style3" xfId="3911" xr:uid="{00000000-0005-0000-0000-00003A0F0000}"/>
    <cellStyle name="LeftTitle" xfId="3912" xr:uid="{00000000-0005-0000-0000-00003B0F0000}"/>
    <cellStyle name="Line Number" xfId="3913" xr:uid="{00000000-0005-0000-0000-00003C0F0000}"/>
    <cellStyle name="Link Currency (0)" xfId="3914" xr:uid="{00000000-0005-0000-0000-00003D0F0000}"/>
    <cellStyle name="Link Currency (2)" xfId="3915" xr:uid="{00000000-0005-0000-0000-00003E0F0000}"/>
    <cellStyle name="Link Units (0)" xfId="3916" xr:uid="{00000000-0005-0000-0000-00003F0F0000}"/>
    <cellStyle name="Link Units (1)" xfId="3917" xr:uid="{00000000-0005-0000-0000-0000400F0000}"/>
    <cellStyle name="Link Units (2)" xfId="3918" xr:uid="{00000000-0005-0000-0000-0000410F0000}"/>
    <cellStyle name="LP0" xfId="3919" xr:uid="{00000000-0005-0000-0000-0000420F0000}"/>
    <cellStyle name="lue" xfId="3920" xr:uid="{00000000-0005-0000-0000-0000430F0000}"/>
    <cellStyle name="Main text" xfId="3921" xr:uid="{00000000-0005-0000-0000-0000440F0000}"/>
    <cellStyle name="Margin" xfId="3922" xr:uid="{00000000-0005-0000-0000-0000450F0000}"/>
    <cellStyle name="MarketRates" xfId="3923" xr:uid="{00000000-0005-0000-0000-0000460F0000}"/>
    <cellStyle name="Matrix" xfId="3924" xr:uid="{00000000-0005-0000-0000-0000470F0000}"/>
    <cellStyle name="Mausnummer" xfId="3925" xr:uid="{00000000-0005-0000-0000-0000480F0000}"/>
    <cellStyle name="Mausposition" xfId="3926" xr:uid="{00000000-0005-0000-0000-0000490F0000}"/>
    <cellStyle name="Maus-Position" xfId="3927" xr:uid="{00000000-0005-0000-0000-00004A0F0000}"/>
    <cellStyle name="Migliaia (0)" xfId="3928" xr:uid="{00000000-0005-0000-0000-00004B0F0000}"/>
    <cellStyle name="Millares [0]_A" xfId="3929" xr:uid="{00000000-0005-0000-0000-00004C0F0000}"/>
    <cellStyle name="Millares_A" xfId="3930" xr:uid="{00000000-0005-0000-0000-00004D0F0000}"/>
    <cellStyle name="Milliers_couts operatoires totaux" xfId="3931" xr:uid="{00000000-0005-0000-0000-00004E0F0000}"/>
    <cellStyle name="millions" xfId="3932" xr:uid="{00000000-0005-0000-0000-00004F0F0000}"/>
    <cellStyle name="mnb" xfId="3933" xr:uid="{00000000-0005-0000-0000-0000500F0000}"/>
    <cellStyle name="Model" xfId="3934" xr:uid="{00000000-0005-0000-0000-0000510F0000}"/>
    <cellStyle name="Moneda [0]_A" xfId="3935" xr:uid="{00000000-0005-0000-0000-0000520F0000}"/>
    <cellStyle name="Moneda_A" xfId="3936" xr:uid="{00000000-0005-0000-0000-0000530F0000}"/>
    <cellStyle name="Monétaire [0]_couts operatoires totaux" xfId="3937" xr:uid="{00000000-0005-0000-0000-0000540F0000}"/>
    <cellStyle name="Month" xfId="3938" xr:uid="{00000000-0005-0000-0000-0000550F0000}"/>
    <cellStyle name="Month-Year" xfId="3939" xr:uid="{00000000-0005-0000-0000-0000560F0000}"/>
    <cellStyle name="Multiple" xfId="3940" xr:uid="{00000000-0005-0000-0000-0000570F0000}"/>
    <cellStyle name="Multiple [0]" xfId="3941" xr:uid="{00000000-0005-0000-0000-0000580F0000}"/>
    <cellStyle name="Multiple [1]" xfId="3942" xr:uid="{00000000-0005-0000-0000-0000590F0000}"/>
    <cellStyle name="Multiple [2]" xfId="3943" xr:uid="{00000000-0005-0000-0000-00005A0F0000}"/>
    <cellStyle name="Multiple [3]" xfId="3944" xr:uid="{00000000-0005-0000-0000-00005B0F0000}"/>
    <cellStyle name="Multiple, 1 dec" xfId="3945" xr:uid="{00000000-0005-0000-0000-00005C0F0000}"/>
    <cellStyle name="Multiple, 2 dec" xfId="3946" xr:uid="{00000000-0005-0000-0000-00005D0F0000}"/>
    <cellStyle name="Multiple_DCF_TKB_01.04.2006" xfId="3947" xr:uid="{00000000-0005-0000-0000-00005E0F0000}"/>
    <cellStyle name="n" xfId="3948" xr:uid="{00000000-0005-0000-0000-00005F0F0000}"/>
    <cellStyle name="NewColumnHeaderNormal" xfId="3949" xr:uid="{00000000-0005-0000-0000-0000600F0000}"/>
    <cellStyle name="NewSectionHeaderNormal" xfId="3950" xr:uid="{00000000-0005-0000-0000-0000610F0000}"/>
    <cellStyle name="NewTitleNormal" xfId="3951" xr:uid="{00000000-0005-0000-0000-0000620F0000}"/>
    <cellStyle name="NO Decimal" xfId="3952" xr:uid="{00000000-0005-0000-0000-0000630F0000}"/>
    <cellStyle name="No_Input" xfId="3953" xr:uid="{00000000-0005-0000-0000-0000640F0000}"/>
    <cellStyle name="nopl_WCP.XLS" xfId="3954" xr:uid="{00000000-0005-0000-0000-0000650F0000}"/>
    <cellStyle name="nor" xfId="3955" xr:uid="{00000000-0005-0000-0000-0000660F0000}"/>
    <cellStyle name="Norm?l_Felelel?ss?gi" xfId="3956" xr:uid="{00000000-0005-0000-0000-0000670F0000}"/>
    <cellStyle name="Norma11l" xfId="3957" xr:uid="{00000000-0005-0000-0000-0000680F0000}"/>
    <cellStyle name="normail" xfId="3958" xr:uid="{00000000-0005-0000-0000-0000690F0000}"/>
    <cellStyle name="Normal - Styl1" xfId="3959" xr:uid="{00000000-0005-0000-0000-00006A0F0000}"/>
    <cellStyle name="Normal - Style1" xfId="3960" xr:uid="{00000000-0005-0000-0000-00006B0F0000}"/>
    <cellStyle name="Normal - Style1 10" xfId="3961" xr:uid="{00000000-0005-0000-0000-00006C0F0000}"/>
    <cellStyle name="Normal - Style1 11" xfId="3962" xr:uid="{00000000-0005-0000-0000-00006D0F0000}"/>
    <cellStyle name="Normal - Style1 12" xfId="3963" xr:uid="{00000000-0005-0000-0000-00006E0F0000}"/>
    <cellStyle name="Normal - Style1 13" xfId="3964" xr:uid="{00000000-0005-0000-0000-00006F0F0000}"/>
    <cellStyle name="Normal - Style1 14" xfId="3965" xr:uid="{00000000-0005-0000-0000-0000700F0000}"/>
    <cellStyle name="Normal - Style1 15" xfId="3966" xr:uid="{00000000-0005-0000-0000-0000710F0000}"/>
    <cellStyle name="Normal - Style1 16" xfId="3967" xr:uid="{00000000-0005-0000-0000-0000720F0000}"/>
    <cellStyle name="Normal - Style1 17" xfId="3968" xr:uid="{00000000-0005-0000-0000-0000730F0000}"/>
    <cellStyle name="Normal - Style1 18" xfId="3969" xr:uid="{00000000-0005-0000-0000-0000740F0000}"/>
    <cellStyle name="Normal - Style1 19" xfId="3970" xr:uid="{00000000-0005-0000-0000-0000750F0000}"/>
    <cellStyle name="Normal - Style1 2" xfId="3971" xr:uid="{00000000-0005-0000-0000-0000760F0000}"/>
    <cellStyle name="Normal - Style1 20" xfId="3972" xr:uid="{00000000-0005-0000-0000-0000770F0000}"/>
    <cellStyle name="Normal - Style1 21" xfId="3973" xr:uid="{00000000-0005-0000-0000-0000780F0000}"/>
    <cellStyle name="Normal - Style1 22" xfId="3974" xr:uid="{00000000-0005-0000-0000-0000790F0000}"/>
    <cellStyle name="Normal - Style1 23" xfId="3975" xr:uid="{00000000-0005-0000-0000-00007A0F0000}"/>
    <cellStyle name="Normal - Style1 24" xfId="3976" xr:uid="{00000000-0005-0000-0000-00007B0F0000}"/>
    <cellStyle name="Normal - Style1 25" xfId="3977" xr:uid="{00000000-0005-0000-0000-00007C0F0000}"/>
    <cellStyle name="Normal - Style1 26" xfId="3978" xr:uid="{00000000-0005-0000-0000-00007D0F0000}"/>
    <cellStyle name="Normal - Style1 27" xfId="3979" xr:uid="{00000000-0005-0000-0000-00007E0F0000}"/>
    <cellStyle name="Normal - Style1 28" xfId="3980" xr:uid="{00000000-0005-0000-0000-00007F0F0000}"/>
    <cellStyle name="Normal - Style1 29" xfId="3981" xr:uid="{00000000-0005-0000-0000-0000800F0000}"/>
    <cellStyle name="Normal - Style1 3" xfId="3982" xr:uid="{00000000-0005-0000-0000-0000810F0000}"/>
    <cellStyle name="Normal - Style1 30" xfId="3983" xr:uid="{00000000-0005-0000-0000-0000820F0000}"/>
    <cellStyle name="Normal - Style1 31" xfId="3984" xr:uid="{00000000-0005-0000-0000-0000830F0000}"/>
    <cellStyle name="Normal - Style1 32" xfId="3985" xr:uid="{00000000-0005-0000-0000-0000840F0000}"/>
    <cellStyle name="Normal - Style1 33" xfId="3986" xr:uid="{00000000-0005-0000-0000-0000850F0000}"/>
    <cellStyle name="Normal - Style1 34" xfId="3987" xr:uid="{00000000-0005-0000-0000-0000860F0000}"/>
    <cellStyle name="Normal - Style1 35" xfId="3988" xr:uid="{00000000-0005-0000-0000-0000870F0000}"/>
    <cellStyle name="Normal - Style1 36" xfId="3989" xr:uid="{00000000-0005-0000-0000-0000880F0000}"/>
    <cellStyle name="Normal - Style1 37" xfId="3990" xr:uid="{00000000-0005-0000-0000-0000890F0000}"/>
    <cellStyle name="Normal - Style1 38" xfId="3991" xr:uid="{00000000-0005-0000-0000-00008A0F0000}"/>
    <cellStyle name="Normal - Style1 39" xfId="3992" xr:uid="{00000000-0005-0000-0000-00008B0F0000}"/>
    <cellStyle name="Normal - Style1 4" xfId="3993" xr:uid="{00000000-0005-0000-0000-00008C0F0000}"/>
    <cellStyle name="Normal - Style1 40" xfId="3994" xr:uid="{00000000-0005-0000-0000-00008D0F0000}"/>
    <cellStyle name="Normal - Style1 41" xfId="3995" xr:uid="{00000000-0005-0000-0000-00008E0F0000}"/>
    <cellStyle name="Normal - Style1 42" xfId="3996" xr:uid="{00000000-0005-0000-0000-00008F0F0000}"/>
    <cellStyle name="Normal - Style1 43" xfId="3997" xr:uid="{00000000-0005-0000-0000-0000900F0000}"/>
    <cellStyle name="Normal - Style1 44" xfId="3998" xr:uid="{00000000-0005-0000-0000-0000910F0000}"/>
    <cellStyle name="Normal - Style1 45" xfId="3999" xr:uid="{00000000-0005-0000-0000-0000920F0000}"/>
    <cellStyle name="Normal - Style1 46" xfId="4000" xr:uid="{00000000-0005-0000-0000-0000930F0000}"/>
    <cellStyle name="Normal - Style1 47" xfId="4001" xr:uid="{00000000-0005-0000-0000-0000940F0000}"/>
    <cellStyle name="Normal - Style1 48" xfId="4002" xr:uid="{00000000-0005-0000-0000-0000950F0000}"/>
    <cellStyle name="Normal - Style1 49" xfId="4003" xr:uid="{00000000-0005-0000-0000-0000960F0000}"/>
    <cellStyle name="Normal - Style1 5" xfId="4004" xr:uid="{00000000-0005-0000-0000-0000970F0000}"/>
    <cellStyle name="Normal - Style1 50" xfId="4005" xr:uid="{00000000-0005-0000-0000-0000980F0000}"/>
    <cellStyle name="Normal - Style1 51" xfId="4006" xr:uid="{00000000-0005-0000-0000-0000990F0000}"/>
    <cellStyle name="Normal - Style1 52" xfId="4007" xr:uid="{00000000-0005-0000-0000-00009A0F0000}"/>
    <cellStyle name="Normal - Style1 53" xfId="4008" xr:uid="{00000000-0005-0000-0000-00009B0F0000}"/>
    <cellStyle name="Normal - Style1 54" xfId="4009" xr:uid="{00000000-0005-0000-0000-00009C0F0000}"/>
    <cellStyle name="Normal - Style1 55" xfId="4010" xr:uid="{00000000-0005-0000-0000-00009D0F0000}"/>
    <cellStyle name="Normal - Style1 56" xfId="4011" xr:uid="{00000000-0005-0000-0000-00009E0F0000}"/>
    <cellStyle name="Normal - Style1 57" xfId="4012" xr:uid="{00000000-0005-0000-0000-00009F0F0000}"/>
    <cellStyle name="Normal - Style1 58" xfId="4013" xr:uid="{00000000-0005-0000-0000-0000A00F0000}"/>
    <cellStyle name="Normal - Style1 59" xfId="4014" xr:uid="{00000000-0005-0000-0000-0000A10F0000}"/>
    <cellStyle name="Normal - Style1 6" xfId="4015" xr:uid="{00000000-0005-0000-0000-0000A20F0000}"/>
    <cellStyle name="Normal - Style1 60" xfId="4016" xr:uid="{00000000-0005-0000-0000-0000A30F0000}"/>
    <cellStyle name="Normal - Style1 61" xfId="4017" xr:uid="{00000000-0005-0000-0000-0000A40F0000}"/>
    <cellStyle name="Normal - Style1 62" xfId="4018" xr:uid="{00000000-0005-0000-0000-0000A50F0000}"/>
    <cellStyle name="Normal - Style1 63" xfId="4019" xr:uid="{00000000-0005-0000-0000-0000A60F0000}"/>
    <cellStyle name="Normal - Style1 64" xfId="4020" xr:uid="{00000000-0005-0000-0000-0000A70F0000}"/>
    <cellStyle name="Normal - Style1 65" xfId="4021" xr:uid="{00000000-0005-0000-0000-0000A80F0000}"/>
    <cellStyle name="Normal - Style1 66" xfId="4022" xr:uid="{00000000-0005-0000-0000-0000A90F0000}"/>
    <cellStyle name="Normal - Style1 67" xfId="4023" xr:uid="{00000000-0005-0000-0000-0000AA0F0000}"/>
    <cellStyle name="Normal - Style1 68" xfId="4024" xr:uid="{00000000-0005-0000-0000-0000AB0F0000}"/>
    <cellStyle name="Normal - Style1 69" xfId="4025" xr:uid="{00000000-0005-0000-0000-0000AC0F0000}"/>
    <cellStyle name="Normal - Style1 7" xfId="4026" xr:uid="{00000000-0005-0000-0000-0000AD0F0000}"/>
    <cellStyle name="Normal - Style1 70" xfId="4027" xr:uid="{00000000-0005-0000-0000-0000AE0F0000}"/>
    <cellStyle name="Normal - Style1 71" xfId="4028" xr:uid="{00000000-0005-0000-0000-0000AF0F0000}"/>
    <cellStyle name="Normal - Style1 72" xfId="4029" xr:uid="{00000000-0005-0000-0000-0000B00F0000}"/>
    <cellStyle name="Normal - Style1 73" xfId="4030" xr:uid="{00000000-0005-0000-0000-0000B10F0000}"/>
    <cellStyle name="Normal - Style1 74" xfId="4031" xr:uid="{00000000-0005-0000-0000-0000B20F0000}"/>
    <cellStyle name="Normal - Style1 75" xfId="4032" xr:uid="{00000000-0005-0000-0000-0000B30F0000}"/>
    <cellStyle name="Normal - Style1 76" xfId="4033" xr:uid="{00000000-0005-0000-0000-0000B40F0000}"/>
    <cellStyle name="Normal - Style1 77" xfId="4034" xr:uid="{00000000-0005-0000-0000-0000B50F0000}"/>
    <cellStyle name="Normal - Style1 78" xfId="4035" xr:uid="{00000000-0005-0000-0000-0000B60F0000}"/>
    <cellStyle name="Normal - Style1 79" xfId="4036" xr:uid="{00000000-0005-0000-0000-0000B70F0000}"/>
    <cellStyle name="Normal - Style1 8" xfId="4037" xr:uid="{00000000-0005-0000-0000-0000B80F0000}"/>
    <cellStyle name="Normal - Style1 80" xfId="4038" xr:uid="{00000000-0005-0000-0000-0000B90F0000}"/>
    <cellStyle name="Normal - Style1 81" xfId="4039" xr:uid="{00000000-0005-0000-0000-0000BA0F0000}"/>
    <cellStyle name="Normal - Style1 82" xfId="4040" xr:uid="{00000000-0005-0000-0000-0000BB0F0000}"/>
    <cellStyle name="Normal - Style1 83" xfId="4041" xr:uid="{00000000-0005-0000-0000-0000BC0F0000}"/>
    <cellStyle name="Normal - Style1 84" xfId="4042" xr:uid="{00000000-0005-0000-0000-0000BD0F0000}"/>
    <cellStyle name="Normal - Style1 85" xfId="4043" xr:uid="{00000000-0005-0000-0000-0000BE0F0000}"/>
    <cellStyle name="Normal - Style1 86" xfId="4044" xr:uid="{00000000-0005-0000-0000-0000BF0F0000}"/>
    <cellStyle name="Normal - Style1 9" xfId="4045" xr:uid="{00000000-0005-0000-0000-0000C00F0000}"/>
    <cellStyle name="Normal - Style2" xfId="4046" xr:uid="{00000000-0005-0000-0000-0000C10F0000}"/>
    <cellStyle name="Normal - Style3" xfId="4047" xr:uid="{00000000-0005-0000-0000-0000C20F0000}"/>
    <cellStyle name="Normal - Style4" xfId="4048" xr:uid="{00000000-0005-0000-0000-0000C30F0000}"/>
    <cellStyle name="Normal - Style5" xfId="4049" xr:uid="{00000000-0005-0000-0000-0000C40F0000}"/>
    <cellStyle name="Normal - Style6" xfId="4050" xr:uid="{00000000-0005-0000-0000-0000C50F0000}"/>
    <cellStyle name="Normal - Style7" xfId="4051" xr:uid="{00000000-0005-0000-0000-0000C60F0000}"/>
    <cellStyle name="Normal - Style8" xfId="4052" xr:uid="{00000000-0005-0000-0000-0000C70F0000}"/>
    <cellStyle name="Normal 10" xfId="4053" xr:uid="{00000000-0005-0000-0000-0000C80F0000}"/>
    <cellStyle name="Normal 11" xfId="4054" xr:uid="{00000000-0005-0000-0000-0000C90F0000}"/>
    <cellStyle name="Normal 12" xfId="4055" xr:uid="{00000000-0005-0000-0000-0000CA0F0000}"/>
    <cellStyle name="Normal 13" xfId="4056" xr:uid="{00000000-0005-0000-0000-0000CB0F0000}"/>
    <cellStyle name="Normal 2" xfId="4057" xr:uid="{00000000-0005-0000-0000-0000CC0F0000}"/>
    <cellStyle name="Normal 2 2" xfId="4058" xr:uid="{00000000-0005-0000-0000-0000CD0F0000}"/>
    <cellStyle name="Normal 2 3" xfId="4059" xr:uid="{00000000-0005-0000-0000-0000CE0F0000}"/>
    <cellStyle name="Normal 3" xfId="4060" xr:uid="{00000000-0005-0000-0000-0000CF0F0000}"/>
    <cellStyle name="Normal 4" xfId="4061" xr:uid="{00000000-0005-0000-0000-0000D00F0000}"/>
    <cellStyle name="Normal 5" xfId="4062" xr:uid="{00000000-0005-0000-0000-0000D10F0000}"/>
    <cellStyle name="Normal 5 2" xfId="4063" xr:uid="{00000000-0005-0000-0000-0000D20F0000}"/>
    <cellStyle name="Normal 6" xfId="4064" xr:uid="{00000000-0005-0000-0000-0000D30F0000}"/>
    <cellStyle name="Normal 7" xfId="4065" xr:uid="{00000000-0005-0000-0000-0000D40F0000}"/>
    <cellStyle name="Normal 8" xfId="4066" xr:uid="{00000000-0005-0000-0000-0000D50F0000}"/>
    <cellStyle name="Normal 9" xfId="4067" xr:uid="{00000000-0005-0000-0000-0000D60F0000}"/>
    <cellStyle name="Normal Bold" xfId="4068" xr:uid="{00000000-0005-0000-0000-0000D70F0000}"/>
    <cellStyle name="Normal." xfId="4069" xr:uid="{00000000-0005-0000-0000-0000D80F0000}"/>
    <cellStyle name="Normál_Felelelősségi" xfId="4070" xr:uid="{00000000-0005-0000-0000-0000D90F0000}"/>
    <cellStyle name="Normal_VALUE2_1.XLS" xfId="4071" xr:uid="{00000000-0005-0000-0000-0000DA0F0000}"/>
    <cellStyle name="Normal1" xfId="4072" xr:uid="{00000000-0005-0000-0000-0000DB0F0000}"/>
    <cellStyle name="Normale_MODELLO DI CONSOLIDAMENTO" xfId="4073" xr:uid="{00000000-0005-0000-0000-0000DC0F0000}"/>
    <cellStyle name="normální_Rozvaha - aktiva" xfId="4074" xr:uid="{00000000-0005-0000-0000-0000DD0F0000}"/>
    <cellStyle name="Normalny_0" xfId="4075" xr:uid="{00000000-0005-0000-0000-0000DE0F0000}"/>
    <cellStyle name="normshad" xfId="4076" xr:uid="{00000000-0005-0000-0000-0000DF0F0000}"/>
    <cellStyle name="normбlnм_laroux" xfId="4077" xr:uid="{00000000-0005-0000-0000-0000E00F0000}"/>
    <cellStyle name="Note 2" xfId="4078" xr:uid="{00000000-0005-0000-0000-0000E10F0000}"/>
    <cellStyle name="Note 2 2" xfId="4079" xr:uid="{00000000-0005-0000-0000-0000E20F0000}"/>
    <cellStyle name="Note 3" xfId="4080" xr:uid="{00000000-0005-0000-0000-0000E30F0000}"/>
    <cellStyle name="Notes" xfId="4081" xr:uid="{00000000-0005-0000-0000-0000E40F0000}"/>
    <cellStyle name="Nr 0 dec" xfId="4082" xr:uid="{00000000-0005-0000-0000-0000E50F0000}"/>
    <cellStyle name="Nr 0 dec - Input" xfId="4083" xr:uid="{00000000-0005-0000-0000-0000E60F0000}"/>
    <cellStyle name="Nr 0 dec - Subtotal" xfId="4084" xr:uid="{00000000-0005-0000-0000-0000E70F0000}"/>
    <cellStyle name="Nr 0 dec_Data" xfId="4085" xr:uid="{00000000-0005-0000-0000-0000E80F0000}"/>
    <cellStyle name="Nr 1 dec" xfId="4086" xr:uid="{00000000-0005-0000-0000-0000E90F0000}"/>
    <cellStyle name="Nr 1 dec - Input" xfId="4087" xr:uid="{00000000-0005-0000-0000-0000EA0F0000}"/>
    <cellStyle name="Nr, 0 dec" xfId="4088" xr:uid="{00000000-0005-0000-0000-0000EB0F0000}"/>
    <cellStyle name="Number" xfId="4089" xr:uid="{00000000-0005-0000-0000-0000EC0F0000}"/>
    <cellStyle name="Number entry" xfId="4090" xr:uid="{00000000-0005-0000-0000-0000ED0F0000}"/>
    <cellStyle name="Number entry dec" xfId="4091" xr:uid="{00000000-0005-0000-0000-0000EE0F0000}"/>
    <cellStyle name="Number, 0 dec" xfId="4092" xr:uid="{00000000-0005-0000-0000-0000EF0F0000}"/>
    <cellStyle name="Number, 1 dec" xfId="4093" xr:uid="{00000000-0005-0000-0000-0000F00F0000}"/>
    <cellStyle name="Number, 2 dec" xfId="4094" xr:uid="{00000000-0005-0000-0000-0000F10F0000}"/>
    <cellStyle name="numbers" xfId="4095" xr:uid="{00000000-0005-0000-0000-0000F20F0000}"/>
    <cellStyle name="№йєРАІ_±вЕё" xfId="4096" xr:uid="{00000000-0005-0000-0000-0000F30F0000}"/>
    <cellStyle name="Obično_BILANCE PLAN 2002-2004- novo" xfId="4097" xr:uid="{00000000-0005-0000-0000-0000F40F0000}"/>
    <cellStyle name="Option" xfId="4098" xr:uid="{00000000-0005-0000-0000-0000F50F0000}"/>
    <cellStyle name="OptionHeading" xfId="4099" xr:uid="{00000000-0005-0000-0000-0000F60F0000}"/>
    <cellStyle name="Organization" xfId="4100" xr:uid="{00000000-0005-0000-0000-0000F70F0000}"/>
    <cellStyle name="Output #" xfId="4101" xr:uid="{00000000-0005-0000-0000-0000F80F0000}"/>
    <cellStyle name="Output Date_simple model - old" xfId="4102" xr:uid="{00000000-0005-0000-0000-0000F90F0000}"/>
    <cellStyle name="Output Text" xfId="4103" xr:uid="{00000000-0005-0000-0000-0000FA0F0000}"/>
    <cellStyle name="Paaotsikko" xfId="4104" xr:uid="{00000000-0005-0000-0000-0000FB0F0000}"/>
    <cellStyle name="Page Number" xfId="4105" xr:uid="{00000000-0005-0000-0000-0000FC0F0000}"/>
    <cellStyle name="PageHeading" xfId="4106" xr:uid="{00000000-0005-0000-0000-0000FD0F0000}"/>
    <cellStyle name="pagetitle" xfId="4107" xr:uid="{00000000-0005-0000-0000-0000FE0F0000}"/>
    <cellStyle name="paint" xfId="4108" xr:uid="{00000000-0005-0000-0000-0000FF0F0000}"/>
    <cellStyle name="pb_page_heading_LS" xfId="4109" xr:uid="{00000000-0005-0000-0000-000000100000}"/>
    <cellStyle name="PctLine" xfId="4110" xr:uid="{00000000-0005-0000-0000-000001100000}"/>
    <cellStyle name="perc" xfId="4111" xr:uid="{00000000-0005-0000-0000-000002100000}"/>
    <cellStyle name="Percen - Style1" xfId="4112" xr:uid="{00000000-0005-0000-0000-000003100000}"/>
    <cellStyle name="Percent" xfId="4113" xr:uid="{00000000-0005-0000-0000-000004100000}"/>
    <cellStyle name="Percent ()" xfId="4114" xr:uid="{00000000-0005-0000-0000-000005100000}"/>
    <cellStyle name="Percent (0)" xfId="4115" xr:uid="{00000000-0005-0000-0000-000006100000}"/>
    <cellStyle name="Percent (1)" xfId="4116" xr:uid="{00000000-0005-0000-0000-000007100000}"/>
    <cellStyle name="Percent [0]" xfId="4117" xr:uid="{00000000-0005-0000-0000-000008100000}"/>
    <cellStyle name="Percent [00]" xfId="4118" xr:uid="{00000000-0005-0000-0000-000009100000}"/>
    <cellStyle name="Percent [1]" xfId="4119" xr:uid="{00000000-0005-0000-0000-00000A100000}"/>
    <cellStyle name="Percent [2]" xfId="4120" xr:uid="{00000000-0005-0000-0000-00000B100000}"/>
    <cellStyle name="Percent [2] 10" xfId="4121" xr:uid="{00000000-0005-0000-0000-00000C100000}"/>
    <cellStyle name="Percent [2] 11" xfId="4122" xr:uid="{00000000-0005-0000-0000-00000D100000}"/>
    <cellStyle name="Percent [2] 12" xfId="4123" xr:uid="{00000000-0005-0000-0000-00000E100000}"/>
    <cellStyle name="Percent [2] 13" xfId="4124" xr:uid="{00000000-0005-0000-0000-00000F100000}"/>
    <cellStyle name="Percent [2] 14" xfId="4125" xr:uid="{00000000-0005-0000-0000-000010100000}"/>
    <cellStyle name="Percent [2] 15" xfId="4126" xr:uid="{00000000-0005-0000-0000-000011100000}"/>
    <cellStyle name="Percent [2] 16" xfId="4127" xr:uid="{00000000-0005-0000-0000-000012100000}"/>
    <cellStyle name="Percent [2] 17" xfId="4128" xr:uid="{00000000-0005-0000-0000-000013100000}"/>
    <cellStyle name="Percent [2] 18" xfId="4129" xr:uid="{00000000-0005-0000-0000-000014100000}"/>
    <cellStyle name="Percent [2] 19" xfId="4130" xr:uid="{00000000-0005-0000-0000-000015100000}"/>
    <cellStyle name="Percent [2] 2" xfId="4131" xr:uid="{00000000-0005-0000-0000-000016100000}"/>
    <cellStyle name="Percent [2] 20" xfId="4132" xr:uid="{00000000-0005-0000-0000-000017100000}"/>
    <cellStyle name="Percent [2] 21" xfId="4133" xr:uid="{00000000-0005-0000-0000-000018100000}"/>
    <cellStyle name="Percent [2] 22" xfId="4134" xr:uid="{00000000-0005-0000-0000-000019100000}"/>
    <cellStyle name="Percent [2] 23" xfId="4135" xr:uid="{00000000-0005-0000-0000-00001A100000}"/>
    <cellStyle name="Percent [2] 24" xfId="4136" xr:uid="{00000000-0005-0000-0000-00001B100000}"/>
    <cellStyle name="Percent [2] 25" xfId="4137" xr:uid="{00000000-0005-0000-0000-00001C100000}"/>
    <cellStyle name="Percent [2] 26" xfId="4138" xr:uid="{00000000-0005-0000-0000-00001D100000}"/>
    <cellStyle name="Percent [2] 27" xfId="4139" xr:uid="{00000000-0005-0000-0000-00001E100000}"/>
    <cellStyle name="Percent [2] 28" xfId="4140" xr:uid="{00000000-0005-0000-0000-00001F100000}"/>
    <cellStyle name="Percent [2] 29" xfId="4141" xr:uid="{00000000-0005-0000-0000-000020100000}"/>
    <cellStyle name="Percent [2] 3" xfId="4142" xr:uid="{00000000-0005-0000-0000-000021100000}"/>
    <cellStyle name="Percent [2] 30" xfId="4143" xr:uid="{00000000-0005-0000-0000-000022100000}"/>
    <cellStyle name="Percent [2] 31" xfId="4144" xr:uid="{00000000-0005-0000-0000-000023100000}"/>
    <cellStyle name="Percent [2] 32" xfId="4145" xr:uid="{00000000-0005-0000-0000-000024100000}"/>
    <cellStyle name="Percent [2] 33" xfId="4146" xr:uid="{00000000-0005-0000-0000-000025100000}"/>
    <cellStyle name="Percent [2] 34" xfId="4147" xr:uid="{00000000-0005-0000-0000-000026100000}"/>
    <cellStyle name="Percent [2] 35" xfId="4148" xr:uid="{00000000-0005-0000-0000-000027100000}"/>
    <cellStyle name="Percent [2] 36" xfId="4149" xr:uid="{00000000-0005-0000-0000-000028100000}"/>
    <cellStyle name="Percent [2] 37" xfId="4150" xr:uid="{00000000-0005-0000-0000-000029100000}"/>
    <cellStyle name="Percent [2] 38" xfId="4151" xr:uid="{00000000-0005-0000-0000-00002A100000}"/>
    <cellStyle name="Percent [2] 39" xfId="4152" xr:uid="{00000000-0005-0000-0000-00002B100000}"/>
    <cellStyle name="Percent [2] 4" xfId="4153" xr:uid="{00000000-0005-0000-0000-00002C100000}"/>
    <cellStyle name="Percent [2] 40" xfId="4154" xr:uid="{00000000-0005-0000-0000-00002D100000}"/>
    <cellStyle name="Percent [2] 41" xfId="4155" xr:uid="{00000000-0005-0000-0000-00002E100000}"/>
    <cellStyle name="Percent [2] 42" xfId="4156" xr:uid="{00000000-0005-0000-0000-00002F100000}"/>
    <cellStyle name="Percent [2] 43" xfId="4157" xr:uid="{00000000-0005-0000-0000-000030100000}"/>
    <cellStyle name="Percent [2] 44" xfId="4158" xr:uid="{00000000-0005-0000-0000-000031100000}"/>
    <cellStyle name="Percent [2] 45" xfId="4159" xr:uid="{00000000-0005-0000-0000-000032100000}"/>
    <cellStyle name="Percent [2] 46" xfId="4160" xr:uid="{00000000-0005-0000-0000-000033100000}"/>
    <cellStyle name="Percent [2] 47" xfId="4161" xr:uid="{00000000-0005-0000-0000-000034100000}"/>
    <cellStyle name="Percent [2] 48" xfId="4162" xr:uid="{00000000-0005-0000-0000-000035100000}"/>
    <cellStyle name="Percent [2] 49" xfId="4163" xr:uid="{00000000-0005-0000-0000-000036100000}"/>
    <cellStyle name="Percent [2] 5" xfId="4164" xr:uid="{00000000-0005-0000-0000-000037100000}"/>
    <cellStyle name="Percent [2] 50" xfId="4165" xr:uid="{00000000-0005-0000-0000-000038100000}"/>
    <cellStyle name="Percent [2] 51" xfId="4166" xr:uid="{00000000-0005-0000-0000-000039100000}"/>
    <cellStyle name="Percent [2] 52" xfId="4167" xr:uid="{00000000-0005-0000-0000-00003A100000}"/>
    <cellStyle name="Percent [2] 53" xfId="4168" xr:uid="{00000000-0005-0000-0000-00003B100000}"/>
    <cellStyle name="Percent [2] 54" xfId="4169" xr:uid="{00000000-0005-0000-0000-00003C100000}"/>
    <cellStyle name="Percent [2] 55" xfId="4170" xr:uid="{00000000-0005-0000-0000-00003D100000}"/>
    <cellStyle name="Percent [2] 56" xfId="4171" xr:uid="{00000000-0005-0000-0000-00003E100000}"/>
    <cellStyle name="Percent [2] 57" xfId="4172" xr:uid="{00000000-0005-0000-0000-00003F100000}"/>
    <cellStyle name="Percent [2] 58" xfId="4173" xr:uid="{00000000-0005-0000-0000-000040100000}"/>
    <cellStyle name="Percent [2] 59" xfId="4174" xr:uid="{00000000-0005-0000-0000-000041100000}"/>
    <cellStyle name="Percent [2] 6" xfId="4175" xr:uid="{00000000-0005-0000-0000-000042100000}"/>
    <cellStyle name="Percent [2] 60" xfId="4176" xr:uid="{00000000-0005-0000-0000-000043100000}"/>
    <cellStyle name="Percent [2] 61" xfId="4177" xr:uid="{00000000-0005-0000-0000-000044100000}"/>
    <cellStyle name="Percent [2] 62" xfId="4178" xr:uid="{00000000-0005-0000-0000-000045100000}"/>
    <cellStyle name="Percent [2] 63" xfId="4179" xr:uid="{00000000-0005-0000-0000-000046100000}"/>
    <cellStyle name="Percent [2] 64" xfId="4180" xr:uid="{00000000-0005-0000-0000-000047100000}"/>
    <cellStyle name="Percent [2] 65" xfId="4181" xr:uid="{00000000-0005-0000-0000-000048100000}"/>
    <cellStyle name="Percent [2] 66" xfId="4182" xr:uid="{00000000-0005-0000-0000-000049100000}"/>
    <cellStyle name="Percent [2] 67" xfId="4183" xr:uid="{00000000-0005-0000-0000-00004A100000}"/>
    <cellStyle name="Percent [2] 68" xfId="4184" xr:uid="{00000000-0005-0000-0000-00004B100000}"/>
    <cellStyle name="Percent [2] 69" xfId="4185" xr:uid="{00000000-0005-0000-0000-00004C100000}"/>
    <cellStyle name="Percent [2] 7" xfId="4186" xr:uid="{00000000-0005-0000-0000-00004D100000}"/>
    <cellStyle name="Percent [2] 70" xfId="4187" xr:uid="{00000000-0005-0000-0000-00004E100000}"/>
    <cellStyle name="Percent [2] 71" xfId="4188" xr:uid="{00000000-0005-0000-0000-00004F100000}"/>
    <cellStyle name="Percent [2] 72" xfId="4189" xr:uid="{00000000-0005-0000-0000-000050100000}"/>
    <cellStyle name="Percent [2] 73" xfId="4190" xr:uid="{00000000-0005-0000-0000-000051100000}"/>
    <cellStyle name="Percent [2] 74" xfId="4191" xr:uid="{00000000-0005-0000-0000-000052100000}"/>
    <cellStyle name="Percent [2] 75" xfId="4192" xr:uid="{00000000-0005-0000-0000-000053100000}"/>
    <cellStyle name="Percent [2] 76" xfId="4193" xr:uid="{00000000-0005-0000-0000-000054100000}"/>
    <cellStyle name="Percent [2] 77" xfId="4194" xr:uid="{00000000-0005-0000-0000-000055100000}"/>
    <cellStyle name="Percent [2] 78" xfId="4195" xr:uid="{00000000-0005-0000-0000-000056100000}"/>
    <cellStyle name="Percent [2] 79" xfId="4196" xr:uid="{00000000-0005-0000-0000-000057100000}"/>
    <cellStyle name="Percent [2] 8" xfId="4197" xr:uid="{00000000-0005-0000-0000-000058100000}"/>
    <cellStyle name="Percent [2] 80" xfId="4198" xr:uid="{00000000-0005-0000-0000-000059100000}"/>
    <cellStyle name="Percent [2] 81" xfId="4199" xr:uid="{00000000-0005-0000-0000-00005A100000}"/>
    <cellStyle name="Percent [2] 82" xfId="4200" xr:uid="{00000000-0005-0000-0000-00005B100000}"/>
    <cellStyle name="Percent [2] 83" xfId="4201" xr:uid="{00000000-0005-0000-0000-00005C100000}"/>
    <cellStyle name="Percent [2] 84" xfId="4202" xr:uid="{00000000-0005-0000-0000-00005D100000}"/>
    <cellStyle name="Percent [2] 85" xfId="4203" xr:uid="{00000000-0005-0000-0000-00005E100000}"/>
    <cellStyle name="Percent [2] 86" xfId="4204" xr:uid="{00000000-0005-0000-0000-00005F100000}"/>
    <cellStyle name="Percent [2] 9" xfId="4205" xr:uid="{00000000-0005-0000-0000-000060100000}"/>
    <cellStyle name="Percent [3]" xfId="4206" xr:uid="{00000000-0005-0000-0000-000061100000}"/>
    <cellStyle name="Percent 1" xfId="4207" xr:uid="{00000000-0005-0000-0000-000062100000}"/>
    <cellStyle name="Percent 1 dec" xfId="4208" xr:uid="{00000000-0005-0000-0000-000063100000}"/>
    <cellStyle name="Percent 1 dec - Input" xfId="4209" xr:uid="{00000000-0005-0000-0000-000064100000}"/>
    <cellStyle name="Percent 1 dec_Data" xfId="4210" xr:uid="{00000000-0005-0000-0000-000065100000}"/>
    <cellStyle name="Percent 2" xfId="4211" xr:uid="{00000000-0005-0000-0000-000066100000}"/>
    <cellStyle name="Percent 2 2 3" xfId="4212" xr:uid="{00000000-0005-0000-0000-000067100000}"/>
    <cellStyle name="Percent 3" xfId="4213" xr:uid="{00000000-0005-0000-0000-000068100000}"/>
    <cellStyle name="Percent 4" xfId="4214" xr:uid="{00000000-0005-0000-0000-000069100000}"/>
    <cellStyle name="Percent 5" xfId="4215" xr:uid="{00000000-0005-0000-0000-00006A100000}"/>
    <cellStyle name="Percent 6" xfId="4216" xr:uid="{00000000-0005-0000-0000-00006B100000}"/>
    <cellStyle name="Percent hard no" xfId="4217" xr:uid="{00000000-0005-0000-0000-00006C100000}"/>
    <cellStyle name="Percent(1)" xfId="4218" xr:uid="{00000000-0005-0000-0000-00006D100000}"/>
    <cellStyle name="Percent(2)" xfId="4219" xr:uid="{00000000-0005-0000-0000-00006E100000}"/>
    <cellStyle name="Percent, 0 dec" xfId="4220" xr:uid="{00000000-0005-0000-0000-00006F100000}"/>
    <cellStyle name="Percent, 1 dec" xfId="4221" xr:uid="{00000000-0005-0000-0000-000070100000}"/>
    <cellStyle name="Percent, 2 dec" xfId="4222" xr:uid="{00000000-0005-0000-0000-000071100000}"/>
    <cellStyle name="Percent, bp" xfId="4223" xr:uid="{00000000-0005-0000-0000-000072100000}"/>
    <cellStyle name="Percentage" xfId="4224" xr:uid="{00000000-0005-0000-0000-000073100000}"/>
    <cellStyle name="PercentChange" xfId="4225" xr:uid="{00000000-0005-0000-0000-000074100000}"/>
    <cellStyle name="perecnt" xfId="4226" xr:uid="{00000000-0005-0000-0000-000075100000}"/>
    <cellStyle name="Pick Up" xfId="4227" xr:uid="{00000000-0005-0000-0000-000076100000}"/>
    <cellStyle name="PillarData" xfId="4228" xr:uid="{00000000-0005-0000-0000-000077100000}"/>
    <cellStyle name="piw#" xfId="4229" xr:uid="{00000000-0005-0000-0000-000078100000}"/>
    <cellStyle name="piw%" xfId="4230" xr:uid="{00000000-0005-0000-0000-000079100000}"/>
    <cellStyle name="Porcentual_PROVBRID (2)" xfId="4231" xr:uid="{00000000-0005-0000-0000-00007A100000}"/>
    <cellStyle name="precent" xfId="4232" xr:uid="{00000000-0005-0000-0000-00007B100000}"/>
    <cellStyle name="PrePop Currency (0)" xfId="4233" xr:uid="{00000000-0005-0000-0000-00007C100000}"/>
    <cellStyle name="PrePop Currency (2)" xfId="4234" xr:uid="{00000000-0005-0000-0000-00007D100000}"/>
    <cellStyle name="PrePop Units (0)" xfId="4235" xr:uid="{00000000-0005-0000-0000-00007E100000}"/>
    <cellStyle name="PrePop Units (1)" xfId="4236" xr:uid="{00000000-0005-0000-0000-00007F100000}"/>
    <cellStyle name="PrePop Units (2)" xfId="4237" xr:uid="{00000000-0005-0000-0000-000080100000}"/>
    <cellStyle name="Price" xfId="4238" xr:uid="{00000000-0005-0000-0000-000081100000}"/>
    <cellStyle name="prochrek" xfId="4239" xr:uid="{00000000-0005-0000-0000-000082100000}"/>
    <cellStyle name="Profit figure" xfId="4240" xr:uid="{00000000-0005-0000-0000-000083100000}"/>
    <cellStyle name="protect" xfId="4241" xr:uid="{00000000-0005-0000-0000-000084100000}"/>
    <cellStyle name="Prozentgewichtung" xfId="4242" xr:uid="{00000000-0005-0000-0000-000085100000}"/>
    <cellStyle name="ProzentRahmen" xfId="4243" xr:uid="{00000000-0005-0000-0000-000086100000}"/>
    <cellStyle name="ProzentRahmen2" xfId="4244" xr:uid="{00000000-0005-0000-0000-000087100000}"/>
    <cellStyle name="Puslapis1" xfId="4245" xr:uid="{00000000-0005-0000-0000-000088100000}"/>
    <cellStyle name="Puslapis2" xfId="4246" xr:uid="{00000000-0005-0000-0000-000089100000}"/>
    <cellStyle name="QTitle" xfId="4247" xr:uid="{00000000-0005-0000-0000-00008A100000}"/>
    <cellStyle name="range" xfId="4248" xr:uid="{00000000-0005-0000-0000-00008B100000}"/>
    <cellStyle name="Ratio" xfId="4249" xr:uid="{00000000-0005-0000-0000-00008C100000}"/>
    <cellStyle name="RatioX" xfId="4250" xr:uid="{00000000-0005-0000-0000-00008D100000}"/>
    <cellStyle name="Red" xfId="4251" xr:uid="{00000000-0005-0000-0000-00008E100000}"/>
    <cellStyle name="Red font" xfId="4252" xr:uid="{00000000-0005-0000-0000-00008F100000}"/>
    <cellStyle name="Reset  - Style7" xfId="4253" xr:uid="{00000000-0005-0000-0000-000090100000}"/>
    <cellStyle name="RowLevel_" xfId="4254" xr:uid="{00000000-0005-0000-0000-000091100000}"/>
    <cellStyle name="Rows - Style2" xfId="4255" xr:uid="{00000000-0005-0000-0000-000092100000}"/>
    <cellStyle name="RR's-(000's)" xfId="4256" xr:uid="{00000000-0005-0000-0000-000093100000}"/>
    <cellStyle name="Rubles" xfId="4257" xr:uid="{00000000-0005-0000-0000-000094100000}"/>
    <cellStyle name="RunRep_Header" xfId="4258" xr:uid="{00000000-0005-0000-0000-000095100000}"/>
    <cellStyle name="RUR Heading" xfId="4259" xr:uid="{00000000-0005-0000-0000-000096100000}"/>
    <cellStyle name="S%" xfId="4260" xr:uid="{00000000-0005-0000-0000-000097100000}"/>
    <cellStyle name="S3" xfId="4261" xr:uid="{00000000-0005-0000-0000-000098100000}"/>
    <cellStyle name="S4" xfId="4262" xr:uid="{00000000-0005-0000-0000-000099100000}"/>
    <cellStyle name="SAPBEXaggData" xfId="4263" xr:uid="{00000000-0005-0000-0000-00009A100000}"/>
    <cellStyle name="SAPBEXaggDataEmph" xfId="4264" xr:uid="{00000000-0005-0000-0000-00009B100000}"/>
    <cellStyle name="SAPBEXaggItem" xfId="4265" xr:uid="{00000000-0005-0000-0000-00009C100000}"/>
    <cellStyle name="SAPBEXaggItemX" xfId="4266" xr:uid="{00000000-0005-0000-0000-00009D100000}"/>
    <cellStyle name="SAPBEXchaText" xfId="4267" xr:uid="{00000000-0005-0000-0000-00009E100000}"/>
    <cellStyle name="SAPBEXexcBad7" xfId="4268" xr:uid="{00000000-0005-0000-0000-00009F100000}"/>
    <cellStyle name="SAPBEXexcBad8" xfId="4269" xr:uid="{00000000-0005-0000-0000-0000A0100000}"/>
    <cellStyle name="SAPBEXexcBad9" xfId="4270" xr:uid="{00000000-0005-0000-0000-0000A1100000}"/>
    <cellStyle name="SAPBEXexcCritical4" xfId="4271" xr:uid="{00000000-0005-0000-0000-0000A2100000}"/>
    <cellStyle name="SAPBEXexcCritical5" xfId="4272" xr:uid="{00000000-0005-0000-0000-0000A3100000}"/>
    <cellStyle name="SAPBEXexcCritical6" xfId="4273" xr:uid="{00000000-0005-0000-0000-0000A4100000}"/>
    <cellStyle name="SAPBEXexcGood1" xfId="4274" xr:uid="{00000000-0005-0000-0000-0000A5100000}"/>
    <cellStyle name="SAPBEXexcGood2" xfId="4275" xr:uid="{00000000-0005-0000-0000-0000A6100000}"/>
    <cellStyle name="SAPBEXexcGood3" xfId="4276" xr:uid="{00000000-0005-0000-0000-0000A7100000}"/>
    <cellStyle name="SAPBEXfilterDrill" xfId="4277" xr:uid="{00000000-0005-0000-0000-0000A8100000}"/>
    <cellStyle name="SAPBEXfilterItem" xfId="4278" xr:uid="{00000000-0005-0000-0000-0000A9100000}"/>
    <cellStyle name="SAPBEXfilterText" xfId="4279" xr:uid="{00000000-0005-0000-0000-0000AA100000}"/>
    <cellStyle name="SAPBEXformats" xfId="4280" xr:uid="{00000000-0005-0000-0000-0000AB100000}"/>
    <cellStyle name="SAPBEXheaderItem" xfId="4281" xr:uid="{00000000-0005-0000-0000-0000AC100000}"/>
    <cellStyle name="SAPBEXheaderText" xfId="4282" xr:uid="{00000000-0005-0000-0000-0000AD100000}"/>
    <cellStyle name="SAPBEXHLevel0" xfId="4283" xr:uid="{00000000-0005-0000-0000-0000AE100000}"/>
    <cellStyle name="SAPBEXHLevel0X" xfId="4284" xr:uid="{00000000-0005-0000-0000-0000AF100000}"/>
    <cellStyle name="SAPBEXHLevel1" xfId="4285" xr:uid="{00000000-0005-0000-0000-0000B0100000}"/>
    <cellStyle name="SAPBEXHLevel1X" xfId="4286" xr:uid="{00000000-0005-0000-0000-0000B1100000}"/>
    <cellStyle name="SAPBEXHLevel2" xfId="4287" xr:uid="{00000000-0005-0000-0000-0000B2100000}"/>
    <cellStyle name="SAPBEXHLevel2X" xfId="4288" xr:uid="{00000000-0005-0000-0000-0000B3100000}"/>
    <cellStyle name="SAPBEXHLevel3" xfId="4289" xr:uid="{00000000-0005-0000-0000-0000B4100000}"/>
    <cellStyle name="SAPBEXHLevel3X" xfId="4290" xr:uid="{00000000-0005-0000-0000-0000B5100000}"/>
    <cellStyle name="SAPBEXresData" xfId="4291" xr:uid="{00000000-0005-0000-0000-0000B6100000}"/>
    <cellStyle name="SAPBEXresDataEmph" xfId="4292" xr:uid="{00000000-0005-0000-0000-0000B7100000}"/>
    <cellStyle name="SAPBEXresItem" xfId="4293" xr:uid="{00000000-0005-0000-0000-0000B8100000}"/>
    <cellStyle name="SAPBEXresItemX" xfId="4294" xr:uid="{00000000-0005-0000-0000-0000B9100000}"/>
    <cellStyle name="SAPBEXstdData" xfId="4295" xr:uid="{00000000-0005-0000-0000-0000BA100000}"/>
    <cellStyle name="SAPBEXstdDataEmph" xfId="4296" xr:uid="{00000000-0005-0000-0000-0000BB100000}"/>
    <cellStyle name="SAPBEXstdItem" xfId="4297" xr:uid="{00000000-0005-0000-0000-0000BC100000}"/>
    <cellStyle name="SAPBEXstdItemX" xfId="4298" xr:uid="{00000000-0005-0000-0000-0000BD100000}"/>
    <cellStyle name="SAPBEXtitle" xfId="4299" xr:uid="{00000000-0005-0000-0000-0000BE100000}"/>
    <cellStyle name="SAPBEXundefined" xfId="4300" xr:uid="{00000000-0005-0000-0000-0000BF100000}"/>
    <cellStyle name="scenario" xfId="4301" xr:uid="{00000000-0005-0000-0000-0000C0100000}"/>
    <cellStyle name="SComment" xfId="4302" xr:uid="{00000000-0005-0000-0000-0000C1100000}"/>
    <cellStyle name="ScripFactor" xfId="4303" xr:uid="{00000000-0005-0000-0000-0000C2100000}"/>
    <cellStyle name="Section Heading" xfId="4304" xr:uid="{00000000-0005-0000-0000-0000C3100000}"/>
    <cellStyle name="Section Title_simple model - old" xfId="4305" xr:uid="{00000000-0005-0000-0000-0000C4100000}"/>
    <cellStyle name="SectionHeaderNormal" xfId="4306" xr:uid="{00000000-0005-0000-0000-0000C5100000}"/>
    <cellStyle name="SectionHeading" xfId="4307" xr:uid="{00000000-0005-0000-0000-0000C6100000}"/>
    <cellStyle name="SEM-BPS-data" xfId="4308" xr:uid="{00000000-0005-0000-0000-0000C7100000}"/>
    <cellStyle name="SEM-BPS-head" xfId="4309" xr:uid="{00000000-0005-0000-0000-0000C8100000}"/>
    <cellStyle name="SEM-BPS-headdata" xfId="4310" xr:uid="{00000000-0005-0000-0000-0000C9100000}"/>
    <cellStyle name="SEM-BPS-headkey" xfId="4311" xr:uid="{00000000-0005-0000-0000-0000CA100000}"/>
    <cellStyle name="SEM-BPS-input-on" xfId="4312" xr:uid="{00000000-0005-0000-0000-0000CB100000}"/>
    <cellStyle name="SEM-BPS-key" xfId="4313" xr:uid="{00000000-0005-0000-0000-0000CC100000}"/>
    <cellStyle name="SEM-BPS-sub1" xfId="4314" xr:uid="{00000000-0005-0000-0000-0000CD100000}"/>
    <cellStyle name="SEM-BPS-sub2" xfId="4315" xr:uid="{00000000-0005-0000-0000-0000CE100000}"/>
    <cellStyle name="SEM-BPS-total" xfId="4316" xr:uid="{00000000-0005-0000-0000-0000CF100000}"/>
    <cellStyle name="SFig" xfId="4317" xr:uid="{00000000-0005-0000-0000-0000D0100000}"/>
    <cellStyle name="Sg%" xfId="4318" xr:uid="{00000000-0005-0000-0000-0000D1100000}"/>
    <cellStyle name="Shaded" xfId="4319" xr:uid="{00000000-0005-0000-0000-0000D2100000}"/>
    <cellStyle name="shading" xfId="4320" xr:uid="{00000000-0005-0000-0000-0000D3100000}"/>
    <cellStyle name="Show_Sell" xfId="4321" xr:uid="{00000000-0005-0000-0000-0000D4100000}"/>
    <cellStyle name="SI%" xfId="4322" xr:uid="{00000000-0005-0000-0000-0000D5100000}"/>
    <cellStyle name="Single Accounting" xfId="4323" xr:uid="{00000000-0005-0000-0000-0000D6100000}"/>
    <cellStyle name="small" xfId="4324" xr:uid="{00000000-0005-0000-0000-0000D7100000}"/>
    <cellStyle name="Smart Bold" xfId="4325" xr:uid="{00000000-0005-0000-0000-0000D8100000}"/>
    <cellStyle name="Smart Forecast" xfId="4326" xr:uid="{00000000-0005-0000-0000-0000D9100000}"/>
    <cellStyle name="Smart General" xfId="4327" xr:uid="{00000000-0005-0000-0000-0000DA100000}"/>
    <cellStyle name="Smart Highlight" xfId="4328" xr:uid="{00000000-0005-0000-0000-0000DB100000}"/>
    <cellStyle name="Smart Percent" xfId="4329" xr:uid="{00000000-0005-0000-0000-0000DC100000}"/>
    <cellStyle name="Smart Source" xfId="4330" xr:uid="{00000000-0005-0000-0000-0000DD100000}"/>
    <cellStyle name="Smart Subtitle 1" xfId="4331" xr:uid="{00000000-0005-0000-0000-0000DE100000}"/>
    <cellStyle name="Smart Subtitle 2" xfId="4332" xr:uid="{00000000-0005-0000-0000-0000DF100000}"/>
    <cellStyle name="Smart Subtotal" xfId="4333" xr:uid="{00000000-0005-0000-0000-0000E0100000}"/>
    <cellStyle name="Smart Title" xfId="4334" xr:uid="{00000000-0005-0000-0000-0000E1100000}"/>
    <cellStyle name="Smart Total" xfId="4335" xr:uid="{00000000-0005-0000-0000-0000E2100000}"/>
    <cellStyle name="Sname" xfId="4336" xr:uid="{00000000-0005-0000-0000-0000E3100000}"/>
    <cellStyle name="SPerc" xfId="4337" xr:uid="{00000000-0005-0000-0000-0000E4100000}"/>
    <cellStyle name="stand_bord" xfId="4338" xr:uid="{00000000-0005-0000-0000-0000E5100000}"/>
    <cellStyle name="Standard" xfId="4339" xr:uid="{00000000-0005-0000-0000-0000E6100000}"/>
    <cellStyle name="Standard 2" xfId="4340" xr:uid="{00000000-0005-0000-0000-0000E7100000}"/>
    <cellStyle name="Standard_030204_SPC_pm" xfId="4341" xr:uid="{00000000-0005-0000-0000-0000E8100000}"/>
    <cellStyle name="Standard10" xfId="4342" xr:uid="{00000000-0005-0000-0000-0000E9100000}"/>
    <cellStyle name="Stitle" xfId="4343" xr:uid="{00000000-0005-0000-0000-0000EA100000}"/>
    <cellStyle name="Ston" xfId="4344" xr:uid="{00000000-0005-0000-0000-0000EB100000}"/>
    <cellStyle name="Straipsnis1" xfId="4345" xr:uid="{00000000-0005-0000-0000-0000EC100000}"/>
    <cellStyle name="Straipsnis4" xfId="4346" xr:uid="{00000000-0005-0000-0000-0000ED100000}"/>
    <cellStyle name="Strange" xfId="4347" xr:uid="{00000000-0005-0000-0000-0000EE100000}"/>
    <cellStyle name="Style 1" xfId="4348" xr:uid="{00000000-0005-0000-0000-0000EF100000}"/>
    <cellStyle name="Style 2" xfId="4349" xr:uid="{00000000-0005-0000-0000-0000F0100000}"/>
    <cellStyle name="Style 21" xfId="4350" xr:uid="{00000000-0005-0000-0000-0000F1100000}"/>
    <cellStyle name="Style 21 10" xfId="4351" xr:uid="{00000000-0005-0000-0000-0000F2100000}"/>
    <cellStyle name="Style 21 11" xfId="4352" xr:uid="{00000000-0005-0000-0000-0000F3100000}"/>
    <cellStyle name="Style 21 12" xfId="4353" xr:uid="{00000000-0005-0000-0000-0000F4100000}"/>
    <cellStyle name="Style 21 13" xfId="4354" xr:uid="{00000000-0005-0000-0000-0000F5100000}"/>
    <cellStyle name="Style 21 14" xfId="4355" xr:uid="{00000000-0005-0000-0000-0000F6100000}"/>
    <cellStyle name="Style 21 15" xfId="4356" xr:uid="{00000000-0005-0000-0000-0000F7100000}"/>
    <cellStyle name="Style 21 16" xfId="4357" xr:uid="{00000000-0005-0000-0000-0000F8100000}"/>
    <cellStyle name="Style 21 17" xfId="4358" xr:uid="{00000000-0005-0000-0000-0000F9100000}"/>
    <cellStyle name="Style 21 18" xfId="4359" xr:uid="{00000000-0005-0000-0000-0000FA100000}"/>
    <cellStyle name="Style 21 19" xfId="4360" xr:uid="{00000000-0005-0000-0000-0000FB100000}"/>
    <cellStyle name="Style 21 2" xfId="4361" xr:uid="{00000000-0005-0000-0000-0000FC100000}"/>
    <cellStyle name="Style 21 20" xfId="4362" xr:uid="{00000000-0005-0000-0000-0000FD100000}"/>
    <cellStyle name="Style 21 21" xfId="4363" xr:uid="{00000000-0005-0000-0000-0000FE100000}"/>
    <cellStyle name="Style 21 22" xfId="4364" xr:uid="{00000000-0005-0000-0000-0000FF100000}"/>
    <cellStyle name="Style 21 23" xfId="4365" xr:uid="{00000000-0005-0000-0000-000000110000}"/>
    <cellStyle name="Style 21 24" xfId="4366" xr:uid="{00000000-0005-0000-0000-000001110000}"/>
    <cellStyle name="Style 21 25" xfId="4367" xr:uid="{00000000-0005-0000-0000-000002110000}"/>
    <cellStyle name="Style 21 26" xfId="4368" xr:uid="{00000000-0005-0000-0000-000003110000}"/>
    <cellStyle name="Style 21 27" xfId="4369" xr:uid="{00000000-0005-0000-0000-000004110000}"/>
    <cellStyle name="Style 21 28" xfId="4370" xr:uid="{00000000-0005-0000-0000-000005110000}"/>
    <cellStyle name="Style 21 29" xfId="4371" xr:uid="{00000000-0005-0000-0000-000006110000}"/>
    <cellStyle name="Style 21 3" xfId="4372" xr:uid="{00000000-0005-0000-0000-000007110000}"/>
    <cellStyle name="Style 21 30" xfId="4373" xr:uid="{00000000-0005-0000-0000-000008110000}"/>
    <cellStyle name="Style 21 31" xfId="4374" xr:uid="{00000000-0005-0000-0000-000009110000}"/>
    <cellStyle name="Style 21 32" xfId="4375" xr:uid="{00000000-0005-0000-0000-00000A110000}"/>
    <cellStyle name="Style 21 33" xfId="4376" xr:uid="{00000000-0005-0000-0000-00000B110000}"/>
    <cellStyle name="Style 21 34" xfId="4377" xr:uid="{00000000-0005-0000-0000-00000C110000}"/>
    <cellStyle name="Style 21 35" xfId="4378" xr:uid="{00000000-0005-0000-0000-00000D110000}"/>
    <cellStyle name="Style 21 36" xfId="4379" xr:uid="{00000000-0005-0000-0000-00000E110000}"/>
    <cellStyle name="Style 21 37" xfId="4380" xr:uid="{00000000-0005-0000-0000-00000F110000}"/>
    <cellStyle name="Style 21 38" xfId="4381" xr:uid="{00000000-0005-0000-0000-000010110000}"/>
    <cellStyle name="Style 21 39" xfId="4382" xr:uid="{00000000-0005-0000-0000-000011110000}"/>
    <cellStyle name="Style 21 4" xfId="4383" xr:uid="{00000000-0005-0000-0000-000012110000}"/>
    <cellStyle name="Style 21 40" xfId="4384" xr:uid="{00000000-0005-0000-0000-000013110000}"/>
    <cellStyle name="Style 21 41" xfId="4385" xr:uid="{00000000-0005-0000-0000-000014110000}"/>
    <cellStyle name="Style 21 42" xfId="4386" xr:uid="{00000000-0005-0000-0000-000015110000}"/>
    <cellStyle name="Style 21 43" xfId="4387" xr:uid="{00000000-0005-0000-0000-000016110000}"/>
    <cellStyle name="Style 21 44" xfId="4388" xr:uid="{00000000-0005-0000-0000-000017110000}"/>
    <cellStyle name="Style 21 45" xfId="4389" xr:uid="{00000000-0005-0000-0000-000018110000}"/>
    <cellStyle name="Style 21 46" xfId="4390" xr:uid="{00000000-0005-0000-0000-000019110000}"/>
    <cellStyle name="Style 21 47" xfId="4391" xr:uid="{00000000-0005-0000-0000-00001A110000}"/>
    <cellStyle name="Style 21 48" xfId="4392" xr:uid="{00000000-0005-0000-0000-00001B110000}"/>
    <cellStyle name="Style 21 49" xfId="4393" xr:uid="{00000000-0005-0000-0000-00001C110000}"/>
    <cellStyle name="Style 21 5" xfId="4394" xr:uid="{00000000-0005-0000-0000-00001D110000}"/>
    <cellStyle name="Style 21 50" xfId="4395" xr:uid="{00000000-0005-0000-0000-00001E110000}"/>
    <cellStyle name="Style 21 51" xfId="4396" xr:uid="{00000000-0005-0000-0000-00001F110000}"/>
    <cellStyle name="Style 21 52" xfId="4397" xr:uid="{00000000-0005-0000-0000-000020110000}"/>
    <cellStyle name="Style 21 53" xfId="4398" xr:uid="{00000000-0005-0000-0000-000021110000}"/>
    <cellStyle name="Style 21 54" xfId="4399" xr:uid="{00000000-0005-0000-0000-000022110000}"/>
    <cellStyle name="Style 21 55" xfId="4400" xr:uid="{00000000-0005-0000-0000-000023110000}"/>
    <cellStyle name="Style 21 56" xfId="4401" xr:uid="{00000000-0005-0000-0000-000024110000}"/>
    <cellStyle name="Style 21 57" xfId="4402" xr:uid="{00000000-0005-0000-0000-000025110000}"/>
    <cellStyle name="Style 21 58" xfId="4403" xr:uid="{00000000-0005-0000-0000-000026110000}"/>
    <cellStyle name="Style 21 59" xfId="4404" xr:uid="{00000000-0005-0000-0000-000027110000}"/>
    <cellStyle name="Style 21 6" xfId="4405" xr:uid="{00000000-0005-0000-0000-000028110000}"/>
    <cellStyle name="Style 21 60" xfId="4406" xr:uid="{00000000-0005-0000-0000-000029110000}"/>
    <cellStyle name="Style 21 61" xfId="4407" xr:uid="{00000000-0005-0000-0000-00002A110000}"/>
    <cellStyle name="Style 21 62" xfId="4408" xr:uid="{00000000-0005-0000-0000-00002B110000}"/>
    <cellStyle name="Style 21 63" xfId="4409" xr:uid="{00000000-0005-0000-0000-00002C110000}"/>
    <cellStyle name="Style 21 64" xfId="4410" xr:uid="{00000000-0005-0000-0000-00002D110000}"/>
    <cellStyle name="Style 21 65" xfId="4411" xr:uid="{00000000-0005-0000-0000-00002E110000}"/>
    <cellStyle name="Style 21 66" xfId="4412" xr:uid="{00000000-0005-0000-0000-00002F110000}"/>
    <cellStyle name="Style 21 67" xfId="4413" xr:uid="{00000000-0005-0000-0000-000030110000}"/>
    <cellStyle name="Style 21 68" xfId="4414" xr:uid="{00000000-0005-0000-0000-000031110000}"/>
    <cellStyle name="Style 21 69" xfId="4415" xr:uid="{00000000-0005-0000-0000-000032110000}"/>
    <cellStyle name="Style 21 7" xfId="4416" xr:uid="{00000000-0005-0000-0000-000033110000}"/>
    <cellStyle name="Style 21 70" xfId="4417" xr:uid="{00000000-0005-0000-0000-000034110000}"/>
    <cellStyle name="Style 21 71" xfId="4418" xr:uid="{00000000-0005-0000-0000-000035110000}"/>
    <cellStyle name="Style 21 72" xfId="4419" xr:uid="{00000000-0005-0000-0000-000036110000}"/>
    <cellStyle name="Style 21 73" xfId="4420" xr:uid="{00000000-0005-0000-0000-000037110000}"/>
    <cellStyle name="Style 21 74" xfId="4421" xr:uid="{00000000-0005-0000-0000-000038110000}"/>
    <cellStyle name="Style 21 75" xfId="4422" xr:uid="{00000000-0005-0000-0000-000039110000}"/>
    <cellStyle name="Style 21 76" xfId="4423" xr:uid="{00000000-0005-0000-0000-00003A110000}"/>
    <cellStyle name="Style 21 77" xfId="4424" xr:uid="{00000000-0005-0000-0000-00003B110000}"/>
    <cellStyle name="Style 21 78" xfId="4425" xr:uid="{00000000-0005-0000-0000-00003C110000}"/>
    <cellStyle name="Style 21 79" xfId="4426" xr:uid="{00000000-0005-0000-0000-00003D110000}"/>
    <cellStyle name="Style 21 8" xfId="4427" xr:uid="{00000000-0005-0000-0000-00003E110000}"/>
    <cellStyle name="Style 21 80" xfId="4428" xr:uid="{00000000-0005-0000-0000-00003F110000}"/>
    <cellStyle name="Style 21 81" xfId="4429" xr:uid="{00000000-0005-0000-0000-000040110000}"/>
    <cellStyle name="Style 21 82" xfId="4430" xr:uid="{00000000-0005-0000-0000-000041110000}"/>
    <cellStyle name="Style 21 83" xfId="4431" xr:uid="{00000000-0005-0000-0000-000042110000}"/>
    <cellStyle name="Style 21 84" xfId="4432" xr:uid="{00000000-0005-0000-0000-000043110000}"/>
    <cellStyle name="Style 21 85" xfId="4433" xr:uid="{00000000-0005-0000-0000-000044110000}"/>
    <cellStyle name="Style 21 86" xfId="4434" xr:uid="{00000000-0005-0000-0000-000045110000}"/>
    <cellStyle name="Style 21 9" xfId="4435" xr:uid="{00000000-0005-0000-0000-000046110000}"/>
    <cellStyle name="Style 22" xfId="4436" xr:uid="{00000000-0005-0000-0000-000047110000}"/>
    <cellStyle name="Style 22 10" xfId="4437" xr:uid="{00000000-0005-0000-0000-000048110000}"/>
    <cellStyle name="Style 22 11" xfId="4438" xr:uid="{00000000-0005-0000-0000-000049110000}"/>
    <cellStyle name="Style 22 12" xfId="4439" xr:uid="{00000000-0005-0000-0000-00004A110000}"/>
    <cellStyle name="Style 22 13" xfId="4440" xr:uid="{00000000-0005-0000-0000-00004B110000}"/>
    <cellStyle name="Style 22 14" xfId="4441" xr:uid="{00000000-0005-0000-0000-00004C110000}"/>
    <cellStyle name="Style 22 15" xfId="4442" xr:uid="{00000000-0005-0000-0000-00004D110000}"/>
    <cellStyle name="Style 22 16" xfId="4443" xr:uid="{00000000-0005-0000-0000-00004E110000}"/>
    <cellStyle name="Style 22 17" xfId="4444" xr:uid="{00000000-0005-0000-0000-00004F110000}"/>
    <cellStyle name="Style 22 18" xfId="4445" xr:uid="{00000000-0005-0000-0000-000050110000}"/>
    <cellStyle name="Style 22 19" xfId="4446" xr:uid="{00000000-0005-0000-0000-000051110000}"/>
    <cellStyle name="Style 22 2" xfId="4447" xr:uid="{00000000-0005-0000-0000-000052110000}"/>
    <cellStyle name="Style 22 20" xfId="4448" xr:uid="{00000000-0005-0000-0000-000053110000}"/>
    <cellStyle name="Style 22 21" xfId="4449" xr:uid="{00000000-0005-0000-0000-000054110000}"/>
    <cellStyle name="Style 22 22" xfId="4450" xr:uid="{00000000-0005-0000-0000-000055110000}"/>
    <cellStyle name="Style 22 23" xfId="4451" xr:uid="{00000000-0005-0000-0000-000056110000}"/>
    <cellStyle name="Style 22 24" xfId="4452" xr:uid="{00000000-0005-0000-0000-000057110000}"/>
    <cellStyle name="Style 22 25" xfId="4453" xr:uid="{00000000-0005-0000-0000-000058110000}"/>
    <cellStyle name="Style 22 26" xfId="4454" xr:uid="{00000000-0005-0000-0000-000059110000}"/>
    <cellStyle name="Style 22 27" xfId="4455" xr:uid="{00000000-0005-0000-0000-00005A110000}"/>
    <cellStyle name="Style 22 28" xfId="4456" xr:uid="{00000000-0005-0000-0000-00005B110000}"/>
    <cellStyle name="Style 22 29" xfId="4457" xr:uid="{00000000-0005-0000-0000-00005C110000}"/>
    <cellStyle name="Style 22 3" xfId="4458" xr:uid="{00000000-0005-0000-0000-00005D110000}"/>
    <cellStyle name="Style 22 30" xfId="4459" xr:uid="{00000000-0005-0000-0000-00005E110000}"/>
    <cellStyle name="Style 22 31" xfId="4460" xr:uid="{00000000-0005-0000-0000-00005F110000}"/>
    <cellStyle name="Style 22 32" xfId="4461" xr:uid="{00000000-0005-0000-0000-000060110000}"/>
    <cellStyle name="Style 22 33" xfId="4462" xr:uid="{00000000-0005-0000-0000-000061110000}"/>
    <cellStyle name="Style 22 34" xfId="4463" xr:uid="{00000000-0005-0000-0000-000062110000}"/>
    <cellStyle name="Style 22 35" xfId="4464" xr:uid="{00000000-0005-0000-0000-000063110000}"/>
    <cellStyle name="Style 22 36" xfId="4465" xr:uid="{00000000-0005-0000-0000-000064110000}"/>
    <cellStyle name="Style 22 37" xfId="4466" xr:uid="{00000000-0005-0000-0000-000065110000}"/>
    <cellStyle name="Style 22 38" xfId="4467" xr:uid="{00000000-0005-0000-0000-000066110000}"/>
    <cellStyle name="Style 22 39" xfId="4468" xr:uid="{00000000-0005-0000-0000-000067110000}"/>
    <cellStyle name="Style 22 4" xfId="4469" xr:uid="{00000000-0005-0000-0000-000068110000}"/>
    <cellStyle name="Style 22 40" xfId="4470" xr:uid="{00000000-0005-0000-0000-000069110000}"/>
    <cellStyle name="Style 22 41" xfId="4471" xr:uid="{00000000-0005-0000-0000-00006A110000}"/>
    <cellStyle name="Style 22 42" xfId="4472" xr:uid="{00000000-0005-0000-0000-00006B110000}"/>
    <cellStyle name="Style 22 43" xfId="4473" xr:uid="{00000000-0005-0000-0000-00006C110000}"/>
    <cellStyle name="Style 22 44" xfId="4474" xr:uid="{00000000-0005-0000-0000-00006D110000}"/>
    <cellStyle name="Style 22 45" xfId="4475" xr:uid="{00000000-0005-0000-0000-00006E110000}"/>
    <cellStyle name="Style 22 46" xfId="4476" xr:uid="{00000000-0005-0000-0000-00006F110000}"/>
    <cellStyle name="Style 22 47" xfId="4477" xr:uid="{00000000-0005-0000-0000-000070110000}"/>
    <cellStyle name="Style 22 48" xfId="4478" xr:uid="{00000000-0005-0000-0000-000071110000}"/>
    <cellStyle name="Style 22 49" xfId="4479" xr:uid="{00000000-0005-0000-0000-000072110000}"/>
    <cellStyle name="Style 22 5" xfId="4480" xr:uid="{00000000-0005-0000-0000-000073110000}"/>
    <cellStyle name="Style 22 50" xfId="4481" xr:uid="{00000000-0005-0000-0000-000074110000}"/>
    <cellStyle name="Style 22 51" xfId="4482" xr:uid="{00000000-0005-0000-0000-000075110000}"/>
    <cellStyle name="Style 22 52" xfId="4483" xr:uid="{00000000-0005-0000-0000-000076110000}"/>
    <cellStyle name="Style 22 53" xfId="4484" xr:uid="{00000000-0005-0000-0000-000077110000}"/>
    <cellStyle name="Style 22 54" xfId="4485" xr:uid="{00000000-0005-0000-0000-000078110000}"/>
    <cellStyle name="Style 22 55" xfId="4486" xr:uid="{00000000-0005-0000-0000-000079110000}"/>
    <cellStyle name="Style 22 56" xfId="4487" xr:uid="{00000000-0005-0000-0000-00007A110000}"/>
    <cellStyle name="Style 22 57" xfId="4488" xr:uid="{00000000-0005-0000-0000-00007B110000}"/>
    <cellStyle name="Style 22 58" xfId="4489" xr:uid="{00000000-0005-0000-0000-00007C110000}"/>
    <cellStyle name="Style 22 59" xfId="4490" xr:uid="{00000000-0005-0000-0000-00007D110000}"/>
    <cellStyle name="Style 22 6" xfId="4491" xr:uid="{00000000-0005-0000-0000-00007E110000}"/>
    <cellStyle name="Style 22 60" xfId="4492" xr:uid="{00000000-0005-0000-0000-00007F110000}"/>
    <cellStyle name="Style 22 61" xfId="4493" xr:uid="{00000000-0005-0000-0000-000080110000}"/>
    <cellStyle name="Style 22 62" xfId="4494" xr:uid="{00000000-0005-0000-0000-000081110000}"/>
    <cellStyle name="Style 22 63" xfId="4495" xr:uid="{00000000-0005-0000-0000-000082110000}"/>
    <cellStyle name="Style 22 64" xfId="4496" xr:uid="{00000000-0005-0000-0000-000083110000}"/>
    <cellStyle name="Style 22 65" xfId="4497" xr:uid="{00000000-0005-0000-0000-000084110000}"/>
    <cellStyle name="Style 22 66" xfId="4498" xr:uid="{00000000-0005-0000-0000-000085110000}"/>
    <cellStyle name="Style 22 67" xfId="4499" xr:uid="{00000000-0005-0000-0000-000086110000}"/>
    <cellStyle name="Style 22 68" xfId="4500" xr:uid="{00000000-0005-0000-0000-000087110000}"/>
    <cellStyle name="Style 22 69" xfId="4501" xr:uid="{00000000-0005-0000-0000-000088110000}"/>
    <cellStyle name="Style 22 7" xfId="4502" xr:uid="{00000000-0005-0000-0000-000089110000}"/>
    <cellStyle name="Style 22 70" xfId="4503" xr:uid="{00000000-0005-0000-0000-00008A110000}"/>
    <cellStyle name="Style 22 71" xfId="4504" xr:uid="{00000000-0005-0000-0000-00008B110000}"/>
    <cellStyle name="Style 22 72" xfId="4505" xr:uid="{00000000-0005-0000-0000-00008C110000}"/>
    <cellStyle name="Style 22 73" xfId="4506" xr:uid="{00000000-0005-0000-0000-00008D110000}"/>
    <cellStyle name="Style 22 74" xfId="4507" xr:uid="{00000000-0005-0000-0000-00008E110000}"/>
    <cellStyle name="Style 22 75" xfId="4508" xr:uid="{00000000-0005-0000-0000-00008F110000}"/>
    <cellStyle name="Style 22 76" xfId="4509" xr:uid="{00000000-0005-0000-0000-000090110000}"/>
    <cellStyle name="Style 22 77" xfId="4510" xr:uid="{00000000-0005-0000-0000-000091110000}"/>
    <cellStyle name="Style 22 78" xfId="4511" xr:uid="{00000000-0005-0000-0000-000092110000}"/>
    <cellStyle name="Style 22 79" xfId="4512" xr:uid="{00000000-0005-0000-0000-000093110000}"/>
    <cellStyle name="Style 22 8" xfId="4513" xr:uid="{00000000-0005-0000-0000-000094110000}"/>
    <cellStyle name="Style 22 80" xfId="4514" xr:uid="{00000000-0005-0000-0000-000095110000}"/>
    <cellStyle name="Style 22 81" xfId="4515" xr:uid="{00000000-0005-0000-0000-000096110000}"/>
    <cellStyle name="Style 22 82" xfId="4516" xr:uid="{00000000-0005-0000-0000-000097110000}"/>
    <cellStyle name="Style 22 83" xfId="4517" xr:uid="{00000000-0005-0000-0000-000098110000}"/>
    <cellStyle name="Style 22 84" xfId="4518" xr:uid="{00000000-0005-0000-0000-000099110000}"/>
    <cellStyle name="Style 22 85" xfId="4519" xr:uid="{00000000-0005-0000-0000-00009A110000}"/>
    <cellStyle name="Style 22 86" xfId="4520" xr:uid="{00000000-0005-0000-0000-00009B110000}"/>
    <cellStyle name="Style 22 9" xfId="4521" xr:uid="{00000000-0005-0000-0000-00009C110000}"/>
    <cellStyle name="Style 23" xfId="4522" xr:uid="{00000000-0005-0000-0000-00009D110000}"/>
    <cellStyle name="Style 23 10" xfId="4523" xr:uid="{00000000-0005-0000-0000-00009E110000}"/>
    <cellStyle name="Style 23 11" xfId="4524" xr:uid="{00000000-0005-0000-0000-00009F110000}"/>
    <cellStyle name="Style 23 12" xfId="4525" xr:uid="{00000000-0005-0000-0000-0000A0110000}"/>
    <cellStyle name="Style 23 13" xfId="4526" xr:uid="{00000000-0005-0000-0000-0000A1110000}"/>
    <cellStyle name="Style 23 14" xfId="4527" xr:uid="{00000000-0005-0000-0000-0000A2110000}"/>
    <cellStyle name="Style 23 15" xfId="4528" xr:uid="{00000000-0005-0000-0000-0000A3110000}"/>
    <cellStyle name="Style 23 16" xfId="4529" xr:uid="{00000000-0005-0000-0000-0000A4110000}"/>
    <cellStyle name="Style 23 17" xfId="4530" xr:uid="{00000000-0005-0000-0000-0000A5110000}"/>
    <cellStyle name="Style 23 18" xfId="4531" xr:uid="{00000000-0005-0000-0000-0000A6110000}"/>
    <cellStyle name="Style 23 19" xfId="4532" xr:uid="{00000000-0005-0000-0000-0000A7110000}"/>
    <cellStyle name="Style 23 2" xfId="4533" xr:uid="{00000000-0005-0000-0000-0000A8110000}"/>
    <cellStyle name="Style 23 20" xfId="4534" xr:uid="{00000000-0005-0000-0000-0000A9110000}"/>
    <cellStyle name="Style 23 21" xfId="4535" xr:uid="{00000000-0005-0000-0000-0000AA110000}"/>
    <cellStyle name="Style 23 22" xfId="4536" xr:uid="{00000000-0005-0000-0000-0000AB110000}"/>
    <cellStyle name="Style 23 23" xfId="4537" xr:uid="{00000000-0005-0000-0000-0000AC110000}"/>
    <cellStyle name="Style 23 24" xfId="4538" xr:uid="{00000000-0005-0000-0000-0000AD110000}"/>
    <cellStyle name="Style 23 25" xfId="4539" xr:uid="{00000000-0005-0000-0000-0000AE110000}"/>
    <cellStyle name="Style 23 26" xfId="4540" xr:uid="{00000000-0005-0000-0000-0000AF110000}"/>
    <cellStyle name="Style 23 27" xfId="4541" xr:uid="{00000000-0005-0000-0000-0000B0110000}"/>
    <cellStyle name="Style 23 28" xfId="4542" xr:uid="{00000000-0005-0000-0000-0000B1110000}"/>
    <cellStyle name="Style 23 29" xfId="4543" xr:uid="{00000000-0005-0000-0000-0000B2110000}"/>
    <cellStyle name="Style 23 3" xfId="4544" xr:uid="{00000000-0005-0000-0000-0000B3110000}"/>
    <cellStyle name="Style 23 30" xfId="4545" xr:uid="{00000000-0005-0000-0000-0000B4110000}"/>
    <cellStyle name="Style 23 31" xfId="4546" xr:uid="{00000000-0005-0000-0000-0000B5110000}"/>
    <cellStyle name="Style 23 32" xfId="4547" xr:uid="{00000000-0005-0000-0000-0000B6110000}"/>
    <cellStyle name="Style 23 33" xfId="4548" xr:uid="{00000000-0005-0000-0000-0000B7110000}"/>
    <cellStyle name="Style 23 34" xfId="4549" xr:uid="{00000000-0005-0000-0000-0000B8110000}"/>
    <cellStyle name="Style 23 35" xfId="4550" xr:uid="{00000000-0005-0000-0000-0000B9110000}"/>
    <cellStyle name="Style 23 36" xfId="4551" xr:uid="{00000000-0005-0000-0000-0000BA110000}"/>
    <cellStyle name="Style 23 37" xfId="4552" xr:uid="{00000000-0005-0000-0000-0000BB110000}"/>
    <cellStyle name="Style 23 38" xfId="4553" xr:uid="{00000000-0005-0000-0000-0000BC110000}"/>
    <cellStyle name="Style 23 39" xfId="4554" xr:uid="{00000000-0005-0000-0000-0000BD110000}"/>
    <cellStyle name="Style 23 4" xfId="4555" xr:uid="{00000000-0005-0000-0000-0000BE110000}"/>
    <cellStyle name="Style 23 40" xfId="4556" xr:uid="{00000000-0005-0000-0000-0000BF110000}"/>
    <cellStyle name="Style 23 41" xfId="4557" xr:uid="{00000000-0005-0000-0000-0000C0110000}"/>
    <cellStyle name="Style 23 42" xfId="4558" xr:uid="{00000000-0005-0000-0000-0000C1110000}"/>
    <cellStyle name="Style 23 43" xfId="4559" xr:uid="{00000000-0005-0000-0000-0000C2110000}"/>
    <cellStyle name="Style 23 44" xfId="4560" xr:uid="{00000000-0005-0000-0000-0000C3110000}"/>
    <cellStyle name="Style 23 45" xfId="4561" xr:uid="{00000000-0005-0000-0000-0000C4110000}"/>
    <cellStyle name="Style 23 46" xfId="4562" xr:uid="{00000000-0005-0000-0000-0000C5110000}"/>
    <cellStyle name="Style 23 47" xfId="4563" xr:uid="{00000000-0005-0000-0000-0000C6110000}"/>
    <cellStyle name="Style 23 48" xfId="4564" xr:uid="{00000000-0005-0000-0000-0000C7110000}"/>
    <cellStyle name="Style 23 49" xfId="4565" xr:uid="{00000000-0005-0000-0000-0000C8110000}"/>
    <cellStyle name="Style 23 5" xfId="4566" xr:uid="{00000000-0005-0000-0000-0000C9110000}"/>
    <cellStyle name="Style 23 50" xfId="4567" xr:uid="{00000000-0005-0000-0000-0000CA110000}"/>
    <cellStyle name="Style 23 51" xfId="4568" xr:uid="{00000000-0005-0000-0000-0000CB110000}"/>
    <cellStyle name="Style 23 52" xfId="4569" xr:uid="{00000000-0005-0000-0000-0000CC110000}"/>
    <cellStyle name="Style 23 53" xfId="4570" xr:uid="{00000000-0005-0000-0000-0000CD110000}"/>
    <cellStyle name="Style 23 54" xfId="4571" xr:uid="{00000000-0005-0000-0000-0000CE110000}"/>
    <cellStyle name="Style 23 55" xfId="4572" xr:uid="{00000000-0005-0000-0000-0000CF110000}"/>
    <cellStyle name="Style 23 56" xfId="4573" xr:uid="{00000000-0005-0000-0000-0000D0110000}"/>
    <cellStyle name="Style 23 57" xfId="4574" xr:uid="{00000000-0005-0000-0000-0000D1110000}"/>
    <cellStyle name="Style 23 58" xfId="4575" xr:uid="{00000000-0005-0000-0000-0000D2110000}"/>
    <cellStyle name="Style 23 59" xfId="4576" xr:uid="{00000000-0005-0000-0000-0000D3110000}"/>
    <cellStyle name="Style 23 6" xfId="4577" xr:uid="{00000000-0005-0000-0000-0000D4110000}"/>
    <cellStyle name="Style 23 60" xfId="4578" xr:uid="{00000000-0005-0000-0000-0000D5110000}"/>
    <cellStyle name="Style 23 61" xfId="4579" xr:uid="{00000000-0005-0000-0000-0000D6110000}"/>
    <cellStyle name="Style 23 62" xfId="4580" xr:uid="{00000000-0005-0000-0000-0000D7110000}"/>
    <cellStyle name="Style 23 63" xfId="4581" xr:uid="{00000000-0005-0000-0000-0000D8110000}"/>
    <cellStyle name="Style 23 64" xfId="4582" xr:uid="{00000000-0005-0000-0000-0000D9110000}"/>
    <cellStyle name="Style 23 65" xfId="4583" xr:uid="{00000000-0005-0000-0000-0000DA110000}"/>
    <cellStyle name="Style 23 66" xfId="4584" xr:uid="{00000000-0005-0000-0000-0000DB110000}"/>
    <cellStyle name="Style 23 67" xfId="4585" xr:uid="{00000000-0005-0000-0000-0000DC110000}"/>
    <cellStyle name="Style 23 68" xfId="4586" xr:uid="{00000000-0005-0000-0000-0000DD110000}"/>
    <cellStyle name="Style 23 69" xfId="4587" xr:uid="{00000000-0005-0000-0000-0000DE110000}"/>
    <cellStyle name="Style 23 7" xfId="4588" xr:uid="{00000000-0005-0000-0000-0000DF110000}"/>
    <cellStyle name="Style 23 70" xfId="4589" xr:uid="{00000000-0005-0000-0000-0000E0110000}"/>
    <cellStyle name="Style 23 71" xfId="4590" xr:uid="{00000000-0005-0000-0000-0000E1110000}"/>
    <cellStyle name="Style 23 72" xfId="4591" xr:uid="{00000000-0005-0000-0000-0000E2110000}"/>
    <cellStyle name="Style 23 73" xfId="4592" xr:uid="{00000000-0005-0000-0000-0000E3110000}"/>
    <cellStyle name="Style 23 74" xfId="4593" xr:uid="{00000000-0005-0000-0000-0000E4110000}"/>
    <cellStyle name="Style 23 75" xfId="4594" xr:uid="{00000000-0005-0000-0000-0000E5110000}"/>
    <cellStyle name="Style 23 76" xfId="4595" xr:uid="{00000000-0005-0000-0000-0000E6110000}"/>
    <cellStyle name="Style 23 77" xfId="4596" xr:uid="{00000000-0005-0000-0000-0000E7110000}"/>
    <cellStyle name="Style 23 78" xfId="4597" xr:uid="{00000000-0005-0000-0000-0000E8110000}"/>
    <cellStyle name="Style 23 79" xfId="4598" xr:uid="{00000000-0005-0000-0000-0000E9110000}"/>
    <cellStyle name="Style 23 8" xfId="4599" xr:uid="{00000000-0005-0000-0000-0000EA110000}"/>
    <cellStyle name="Style 23 80" xfId="4600" xr:uid="{00000000-0005-0000-0000-0000EB110000}"/>
    <cellStyle name="Style 23 81" xfId="4601" xr:uid="{00000000-0005-0000-0000-0000EC110000}"/>
    <cellStyle name="Style 23 82" xfId="4602" xr:uid="{00000000-0005-0000-0000-0000ED110000}"/>
    <cellStyle name="Style 23 83" xfId="4603" xr:uid="{00000000-0005-0000-0000-0000EE110000}"/>
    <cellStyle name="Style 23 84" xfId="4604" xr:uid="{00000000-0005-0000-0000-0000EF110000}"/>
    <cellStyle name="Style 23 85" xfId="4605" xr:uid="{00000000-0005-0000-0000-0000F0110000}"/>
    <cellStyle name="Style 23 86" xfId="4606" xr:uid="{00000000-0005-0000-0000-0000F1110000}"/>
    <cellStyle name="Style 23 9" xfId="4607" xr:uid="{00000000-0005-0000-0000-0000F2110000}"/>
    <cellStyle name="Style 24" xfId="4608" xr:uid="{00000000-0005-0000-0000-0000F3110000}"/>
    <cellStyle name="Style 24 10" xfId="4609" xr:uid="{00000000-0005-0000-0000-0000F4110000}"/>
    <cellStyle name="Style 24 11" xfId="4610" xr:uid="{00000000-0005-0000-0000-0000F5110000}"/>
    <cellStyle name="Style 24 12" xfId="4611" xr:uid="{00000000-0005-0000-0000-0000F6110000}"/>
    <cellStyle name="Style 24 13" xfId="4612" xr:uid="{00000000-0005-0000-0000-0000F7110000}"/>
    <cellStyle name="Style 24 14" xfId="4613" xr:uid="{00000000-0005-0000-0000-0000F8110000}"/>
    <cellStyle name="Style 24 15" xfId="4614" xr:uid="{00000000-0005-0000-0000-0000F9110000}"/>
    <cellStyle name="Style 24 16" xfId="4615" xr:uid="{00000000-0005-0000-0000-0000FA110000}"/>
    <cellStyle name="Style 24 17" xfId="4616" xr:uid="{00000000-0005-0000-0000-0000FB110000}"/>
    <cellStyle name="Style 24 18" xfId="4617" xr:uid="{00000000-0005-0000-0000-0000FC110000}"/>
    <cellStyle name="Style 24 19" xfId="4618" xr:uid="{00000000-0005-0000-0000-0000FD110000}"/>
    <cellStyle name="Style 24 2" xfId="4619" xr:uid="{00000000-0005-0000-0000-0000FE110000}"/>
    <cellStyle name="Style 24 20" xfId="4620" xr:uid="{00000000-0005-0000-0000-0000FF110000}"/>
    <cellStyle name="Style 24 21" xfId="4621" xr:uid="{00000000-0005-0000-0000-000000120000}"/>
    <cellStyle name="Style 24 22" xfId="4622" xr:uid="{00000000-0005-0000-0000-000001120000}"/>
    <cellStyle name="Style 24 23" xfId="4623" xr:uid="{00000000-0005-0000-0000-000002120000}"/>
    <cellStyle name="Style 24 24" xfId="4624" xr:uid="{00000000-0005-0000-0000-000003120000}"/>
    <cellStyle name="Style 24 25" xfId="4625" xr:uid="{00000000-0005-0000-0000-000004120000}"/>
    <cellStyle name="Style 24 26" xfId="4626" xr:uid="{00000000-0005-0000-0000-000005120000}"/>
    <cellStyle name="Style 24 27" xfId="4627" xr:uid="{00000000-0005-0000-0000-000006120000}"/>
    <cellStyle name="Style 24 28" xfId="4628" xr:uid="{00000000-0005-0000-0000-000007120000}"/>
    <cellStyle name="Style 24 29" xfId="4629" xr:uid="{00000000-0005-0000-0000-000008120000}"/>
    <cellStyle name="Style 24 3" xfId="4630" xr:uid="{00000000-0005-0000-0000-000009120000}"/>
    <cellStyle name="Style 24 30" xfId="4631" xr:uid="{00000000-0005-0000-0000-00000A120000}"/>
    <cellStyle name="Style 24 31" xfId="4632" xr:uid="{00000000-0005-0000-0000-00000B120000}"/>
    <cellStyle name="Style 24 32" xfId="4633" xr:uid="{00000000-0005-0000-0000-00000C120000}"/>
    <cellStyle name="Style 24 33" xfId="4634" xr:uid="{00000000-0005-0000-0000-00000D120000}"/>
    <cellStyle name="Style 24 34" xfId="4635" xr:uid="{00000000-0005-0000-0000-00000E120000}"/>
    <cellStyle name="Style 24 35" xfId="4636" xr:uid="{00000000-0005-0000-0000-00000F120000}"/>
    <cellStyle name="Style 24 36" xfId="4637" xr:uid="{00000000-0005-0000-0000-000010120000}"/>
    <cellStyle name="Style 24 37" xfId="4638" xr:uid="{00000000-0005-0000-0000-000011120000}"/>
    <cellStyle name="Style 24 38" xfId="4639" xr:uid="{00000000-0005-0000-0000-000012120000}"/>
    <cellStyle name="Style 24 39" xfId="4640" xr:uid="{00000000-0005-0000-0000-000013120000}"/>
    <cellStyle name="Style 24 4" xfId="4641" xr:uid="{00000000-0005-0000-0000-000014120000}"/>
    <cellStyle name="Style 24 40" xfId="4642" xr:uid="{00000000-0005-0000-0000-000015120000}"/>
    <cellStyle name="Style 24 41" xfId="4643" xr:uid="{00000000-0005-0000-0000-000016120000}"/>
    <cellStyle name="Style 24 42" xfId="4644" xr:uid="{00000000-0005-0000-0000-000017120000}"/>
    <cellStyle name="Style 24 43" xfId="4645" xr:uid="{00000000-0005-0000-0000-000018120000}"/>
    <cellStyle name="Style 24 44" xfId="4646" xr:uid="{00000000-0005-0000-0000-000019120000}"/>
    <cellStyle name="Style 24 45" xfId="4647" xr:uid="{00000000-0005-0000-0000-00001A120000}"/>
    <cellStyle name="Style 24 46" xfId="4648" xr:uid="{00000000-0005-0000-0000-00001B120000}"/>
    <cellStyle name="Style 24 47" xfId="4649" xr:uid="{00000000-0005-0000-0000-00001C120000}"/>
    <cellStyle name="Style 24 48" xfId="4650" xr:uid="{00000000-0005-0000-0000-00001D120000}"/>
    <cellStyle name="Style 24 49" xfId="4651" xr:uid="{00000000-0005-0000-0000-00001E120000}"/>
    <cellStyle name="Style 24 5" xfId="4652" xr:uid="{00000000-0005-0000-0000-00001F120000}"/>
    <cellStyle name="Style 24 50" xfId="4653" xr:uid="{00000000-0005-0000-0000-000020120000}"/>
    <cellStyle name="Style 24 51" xfId="4654" xr:uid="{00000000-0005-0000-0000-000021120000}"/>
    <cellStyle name="Style 24 52" xfId="4655" xr:uid="{00000000-0005-0000-0000-000022120000}"/>
    <cellStyle name="Style 24 53" xfId="4656" xr:uid="{00000000-0005-0000-0000-000023120000}"/>
    <cellStyle name="Style 24 54" xfId="4657" xr:uid="{00000000-0005-0000-0000-000024120000}"/>
    <cellStyle name="Style 24 55" xfId="4658" xr:uid="{00000000-0005-0000-0000-000025120000}"/>
    <cellStyle name="Style 24 56" xfId="4659" xr:uid="{00000000-0005-0000-0000-000026120000}"/>
    <cellStyle name="Style 24 57" xfId="4660" xr:uid="{00000000-0005-0000-0000-000027120000}"/>
    <cellStyle name="Style 24 58" xfId="4661" xr:uid="{00000000-0005-0000-0000-000028120000}"/>
    <cellStyle name="Style 24 59" xfId="4662" xr:uid="{00000000-0005-0000-0000-000029120000}"/>
    <cellStyle name="Style 24 6" xfId="4663" xr:uid="{00000000-0005-0000-0000-00002A120000}"/>
    <cellStyle name="Style 24 60" xfId="4664" xr:uid="{00000000-0005-0000-0000-00002B120000}"/>
    <cellStyle name="Style 24 61" xfId="4665" xr:uid="{00000000-0005-0000-0000-00002C120000}"/>
    <cellStyle name="Style 24 62" xfId="4666" xr:uid="{00000000-0005-0000-0000-00002D120000}"/>
    <cellStyle name="Style 24 63" xfId="4667" xr:uid="{00000000-0005-0000-0000-00002E120000}"/>
    <cellStyle name="Style 24 64" xfId="4668" xr:uid="{00000000-0005-0000-0000-00002F120000}"/>
    <cellStyle name="Style 24 65" xfId="4669" xr:uid="{00000000-0005-0000-0000-000030120000}"/>
    <cellStyle name="Style 24 66" xfId="4670" xr:uid="{00000000-0005-0000-0000-000031120000}"/>
    <cellStyle name="Style 24 67" xfId="4671" xr:uid="{00000000-0005-0000-0000-000032120000}"/>
    <cellStyle name="Style 24 68" xfId="4672" xr:uid="{00000000-0005-0000-0000-000033120000}"/>
    <cellStyle name="Style 24 69" xfId="4673" xr:uid="{00000000-0005-0000-0000-000034120000}"/>
    <cellStyle name="Style 24 7" xfId="4674" xr:uid="{00000000-0005-0000-0000-000035120000}"/>
    <cellStyle name="Style 24 70" xfId="4675" xr:uid="{00000000-0005-0000-0000-000036120000}"/>
    <cellStyle name="Style 24 71" xfId="4676" xr:uid="{00000000-0005-0000-0000-000037120000}"/>
    <cellStyle name="Style 24 72" xfId="4677" xr:uid="{00000000-0005-0000-0000-000038120000}"/>
    <cellStyle name="Style 24 73" xfId="4678" xr:uid="{00000000-0005-0000-0000-000039120000}"/>
    <cellStyle name="Style 24 74" xfId="4679" xr:uid="{00000000-0005-0000-0000-00003A120000}"/>
    <cellStyle name="Style 24 75" xfId="4680" xr:uid="{00000000-0005-0000-0000-00003B120000}"/>
    <cellStyle name="Style 24 76" xfId="4681" xr:uid="{00000000-0005-0000-0000-00003C120000}"/>
    <cellStyle name="Style 24 77" xfId="4682" xr:uid="{00000000-0005-0000-0000-00003D120000}"/>
    <cellStyle name="Style 24 78" xfId="4683" xr:uid="{00000000-0005-0000-0000-00003E120000}"/>
    <cellStyle name="Style 24 79" xfId="4684" xr:uid="{00000000-0005-0000-0000-00003F120000}"/>
    <cellStyle name="Style 24 8" xfId="4685" xr:uid="{00000000-0005-0000-0000-000040120000}"/>
    <cellStyle name="Style 24 80" xfId="4686" xr:uid="{00000000-0005-0000-0000-000041120000}"/>
    <cellStyle name="Style 24 81" xfId="4687" xr:uid="{00000000-0005-0000-0000-000042120000}"/>
    <cellStyle name="Style 24 82" xfId="4688" xr:uid="{00000000-0005-0000-0000-000043120000}"/>
    <cellStyle name="Style 24 83" xfId="4689" xr:uid="{00000000-0005-0000-0000-000044120000}"/>
    <cellStyle name="Style 24 84" xfId="4690" xr:uid="{00000000-0005-0000-0000-000045120000}"/>
    <cellStyle name="Style 24 85" xfId="4691" xr:uid="{00000000-0005-0000-0000-000046120000}"/>
    <cellStyle name="Style 24 86" xfId="4692" xr:uid="{00000000-0005-0000-0000-000047120000}"/>
    <cellStyle name="Style 24 9" xfId="4693" xr:uid="{00000000-0005-0000-0000-000048120000}"/>
    <cellStyle name="Style 25" xfId="4694" xr:uid="{00000000-0005-0000-0000-000049120000}"/>
    <cellStyle name="Style 25 10" xfId="4695" xr:uid="{00000000-0005-0000-0000-00004A120000}"/>
    <cellStyle name="Style 25 11" xfId="4696" xr:uid="{00000000-0005-0000-0000-00004B120000}"/>
    <cellStyle name="Style 25 12" xfId="4697" xr:uid="{00000000-0005-0000-0000-00004C120000}"/>
    <cellStyle name="Style 25 13" xfId="4698" xr:uid="{00000000-0005-0000-0000-00004D120000}"/>
    <cellStyle name="Style 25 14" xfId="4699" xr:uid="{00000000-0005-0000-0000-00004E120000}"/>
    <cellStyle name="Style 25 15" xfId="4700" xr:uid="{00000000-0005-0000-0000-00004F120000}"/>
    <cellStyle name="Style 25 16" xfId="4701" xr:uid="{00000000-0005-0000-0000-000050120000}"/>
    <cellStyle name="Style 25 17" xfId="4702" xr:uid="{00000000-0005-0000-0000-000051120000}"/>
    <cellStyle name="Style 25 18" xfId="4703" xr:uid="{00000000-0005-0000-0000-000052120000}"/>
    <cellStyle name="Style 25 19" xfId="4704" xr:uid="{00000000-0005-0000-0000-000053120000}"/>
    <cellStyle name="Style 25 2" xfId="4705" xr:uid="{00000000-0005-0000-0000-000054120000}"/>
    <cellStyle name="Style 25 20" xfId="4706" xr:uid="{00000000-0005-0000-0000-000055120000}"/>
    <cellStyle name="Style 25 21" xfId="4707" xr:uid="{00000000-0005-0000-0000-000056120000}"/>
    <cellStyle name="Style 25 22" xfId="4708" xr:uid="{00000000-0005-0000-0000-000057120000}"/>
    <cellStyle name="Style 25 23" xfId="4709" xr:uid="{00000000-0005-0000-0000-000058120000}"/>
    <cellStyle name="Style 25 24" xfId="4710" xr:uid="{00000000-0005-0000-0000-000059120000}"/>
    <cellStyle name="Style 25 25" xfId="4711" xr:uid="{00000000-0005-0000-0000-00005A120000}"/>
    <cellStyle name="Style 25 26" xfId="4712" xr:uid="{00000000-0005-0000-0000-00005B120000}"/>
    <cellStyle name="Style 25 27" xfId="4713" xr:uid="{00000000-0005-0000-0000-00005C120000}"/>
    <cellStyle name="Style 25 28" xfId="4714" xr:uid="{00000000-0005-0000-0000-00005D120000}"/>
    <cellStyle name="Style 25 29" xfId="4715" xr:uid="{00000000-0005-0000-0000-00005E120000}"/>
    <cellStyle name="Style 25 3" xfId="4716" xr:uid="{00000000-0005-0000-0000-00005F120000}"/>
    <cellStyle name="Style 25 30" xfId="4717" xr:uid="{00000000-0005-0000-0000-000060120000}"/>
    <cellStyle name="Style 25 31" xfId="4718" xr:uid="{00000000-0005-0000-0000-000061120000}"/>
    <cellStyle name="Style 25 32" xfId="4719" xr:uid="{00000000-0005-0000-0000-000062120000}"/>
    <cellStyle name="Style 25 33" xfId="4720" xr:uid="{00000000-0005-0000-0000-000063120000}"/>
    <cellStyle name="Style 25 34" xfId="4721" xr:uid="{00000000-0005-0000-0000-000064120000}"/>
    <cellStyle name="Style 25 35" xfId="4722" xr:uid="{00000000-0005-0000-0000-000065120000}"/>
    <cellStyle name="Style 25 36" xfId="4723" xr:uid="{00000000-0005-0000-0000-000066120000}"/>
    <cellStyle name="Style 25 37" xfId="4724" xr:uid="{00000000-0005-0000-0000-000067120000}"/>
    <cellStyle name="Style 25 38" xfId="4725" xr:uid="{00000000-0005-0000-0000-000068120000}"/>
    <cellStyle name="Style 25 39" xfId="4726" xr:uid="{00000000-0005-0000-0000-000069120000}"/>
    <cellStyle name="Style 25 4" xfId="4727" xr:uid="{00000000-0005-0000-0000-00006A120000}"/>
    <cellStyle name="Style 25 40" xfId="4728" xr:uid="{00000000-0005-0000-0000-00006B120000}"/>
    <cellStyle name="Style 25 41" xfId="4729" xr:uid="{00000000-0005-0000-0000-00006C120000}"/>
    <cellStyle name="Style 25 42" xfId="4730" xr:uid="{00000000-0005-0000-0000-00006D120000}"/>
    <cellStyle name="Style 25 43" xfId="4731" xr:uid="{00000000-0005-0000-0000-00006E120000}"/>
    <cellStyle name="Style 25 44" xfId="4732" xr:uid="{00000000-0005-0000-0000-00006F120000}"/>
    <cellStyle name="Style 25 45" xfId="4733" xr:uid="{00000000-0005-0000-0000-000070120000}"/>
    <cellStyle name="Style 25 46" xfId="4734" xr:uid="{00000000-0005-0000-0000-000071120000}"/>
    <cellStyle name="Style 25 47" xfId="4735" xr:uid="{00000000-0005-0000-0000-000072120000}"/>
    <cellStyle name="Style 25 48" xfId="4736" xr:uid="{00000000-0005-0000-0000-000073120000}"/>
    <cellStyle name="Style 25 49" xfId="4737" xr:uid="{00000000-0005-0000-0000-000074120000}"/>
    <cellStyle name="Style 25 5" xfId="4738" xr:uid="{00000000-0005-0000-0000-000075120000}"/>
    <cellStyle name="Style 25 50" xfId="4739" xr:uid="{00000000-0005-0000-0000-000076120000}"/>
    <cellStyle name="Style 25 51" xfId="4740" xr:uid="{00000000-0005-0000-0000-000077120000}"/>
    <cellStyle name="Style 25 52" xfId="4741" xr:uid="{00000000-0005-0000-0000-000078120000}"/>
    <cellStyle name="Style 25 53" xfId="4742" xr:uid="{00000000-0005-0000-0000-000079120000}"/>
    <cellStyle name="Style 25 54" xfId="4743" xr:uid="{00000000-0005-0000-0000-00007A120000}"/>
    <cellStyle name="Style 25 55" xfId="4744" xr:uid="{00000000-0005-0000-0000-00007B120000}"/>
    <cellStyle name="Style 25 56" xfId="4745" xr:uid="{00000000-0005-0000-0000-00007C120000}"/>
    <cellStyle name="Style 25 57" xfId="4746" xr:uid="{00000000-0005-0000-0000-00007D120000}"/>
    <cellStyle name="Style 25 58" xfId="4747" xr:uid="{00000000-0005-0000-0000-00007E120000}"/>
    <cellStyle name="Style 25 59" xfId="4748" xr:uid="{00000000-0005-0000-0000-00007F120000}"/>
    <cellStyle name="Style 25 6" xfId="4749" xr:uid="{00000000-0005-0000-0000-000080120000}"/>
    <cellStyle name="Style 25 60" xfId="4750" xr:uid="{00000000-0005-0000-0000-000081120000}"/>
    <cellStyle name="Style 25 61" xfId="4751" xr:uid="{00000000-0005-0000-0000-000082120000}"/>
    <cellStyle name="Style 25 62" xfId="4752" xr:uid="{00000000-0005-0000-0000-000083120000}"/>
    <cellStyle name="Style 25 63" xfId="4753" xr:uid="{00000000-0005-0000-0000-000084120000}"/>
    <cellStyle name="Style 25 64" xfId="4754" xr:uid="{00000000-0005-0000-0000-000085120000}"/>
    <cellStyle name="Style 25 65" xfId="4755" xr:uid="{00000000-0005-0000-0000-000086120000}"/>
    <cellStyle name="Style 25 66" xfId="4756" xr:uid="{00000000-0005-0000-0000-000087120000}"/>
    <cellStyle name="Style 25 67" xfId="4757" xr:uid="{00000000-0005-0000-0000-000088120000}"/>
    <cellStyle name="Style 25 68" xfId="4758" xr:uid="{00000000-0005-0000-0000-000089120000}"/>
    <cellStyle name="Style 25 69" xfId="4759" xr:uid="{00000000-0005-0000-0000-00008A120000}"/>
    <cellStyle name="Style 25 7" xfId="4760" xr:uid="{00000000-0005-0000-0000-00008B120000}"/>
    <cellStyle name="Style 25 70" xfId="4761" xr:uid="{00000000-0005-0000-0000-00008C120000}"/>
    <cellStyle name="Style 25 71" xfId="4762" xr:uid="{00000000-0005-0000-0000-00008D120000}"/>
    <cellStyle name="Style 25 72" xfId="4763" xr:uid="{00000000-0005-0000-0000-00008E120000}"/>
    <cellStyle name="Style 25 73" xfId="4764" xr:uid="{00000000-0005-0000-0000-00008F120000}"/>
    <cellStyle name="Style 25 74" xfId="4765" xr:uid="{00000000-0005-0000-0000-000090120000}"/>
    <cellStyle name="Style 25 75" xfId="4766" xr:uid="{00000000-0005-0000-0000-000091120000}"/>
    <cellStyle name="Style 25 76" xfId="4767" xr:uid="{00000000-0005-0000-0000-000092120000}"/>
    <cellStyle name="Style 25 77" xfId="4768" xr:uid="{00000000-0005-0000-0000-000093120000}"/>
    <cellStyle name="Style 25 78" xfId="4769" xr:uid="{00000000-0005-0000-0000-000094120000}"/>
    <cellStyle name="Style 25 79" xfId="4770" xr:uid="{00000000-0005-0000-0000-000095120000}"/>
    <cellStyle name="Style 25 8" xfId="4771" xr:uid="{00000000-0005-0000-0000-000096120000}"/>
    <cellStyle name="Style 25 80" xfId="4772" xr:uid="{00000000-0005-0000-0000-000097120000}"/>
    <cellStyle name="Style 25 81" xfId="4773" xr:uid="{00000000-0005-0000-0000-000098120000}"/>
    <cellStyle name="Style 25 82" xfId="4774" xr:uid="{00000000-0005-0000-0000-000099120000}"/>
    <cellStyle name="Style 25 83" xfId="4775" xr:uid="{00000000-0005-0000-0000-00009A120000}"/>
    <cellStyle name="Style 25 84" xfId="4776" xr:uid="{00000000-0005-0000-0000-00009B120000}"/>
    <cellStyle name="Style 25 85" xfId="4777" xr:uid="{00000000-0005-0000-0000-00009C120000}"/>
    <cellStyle name="Style 25 86" xfId="4778" xr:uid="{00000000-0005-0000-0000-00009D120000}"/>
    <cellStyle name="Style 25 9" xfId="4779" xr:uid="{00000000-0005-0000-0000-00009E120000}"/>
    <cellStyle name="Style 3" xfId="4780" xr:uid="{00000000-0005-0000-0000-00009F120000}"/>
    <cellStyle name="Style 4" xfId="4781" xr:uid="{00000000-0005-0000-0000-0000A0120000}"/>
    <cellStyle name="Style 5" xfId="4782" xr:uid="{00000000-0005-0000-0000-0000A1120000}"/>
    <cellStyle name="Style 6" xfId="4783" xr:uid="{00000000-0005-0000-0000-0000A2120000}"/>
    <cellStyle name="Style 7" xfId="4784" xr:uid="{00000000-0005-0000-0000-0000A3120000}"/>
    <cellStyle name="STYLE1 - Style1" xfId="4785" xr:uid="{00000000-0005-0000-0000-0000A4120000}"/>
    <cellStyle name="SubScript" xfId="4786" xr:uid="{00000000-0005-0000-0000-0000A5120000}"/>
    <cellStyle name="Sum" xfId="4787" xr:uid="{00000000-0005-0000-0000-0000A6120000}"/>
    <cellStyle name="Sum %of HV" xfId="4788" xr:uid="{00000000-0005-0000-0000-0000A7120000}"/>
    <cellStyle name="Sum_Tables for report_TKB_160409" xfId="4789" xr:uid="{00000000-0005-0000-0000-0000A8120000}"/>
    <cellStyle name="Summe" xfId="4790" xr:uid="{00000000-0005-0000-0000-0000A9120000}"/>
    <cellStyle name="Summe Maus-Position" xfId="4791" xr:uid="{00000000-0005-0000-0000-0000AA120000}"/>
    <cellStyle name="SumPos" xfId="4792" xr:uid="{00000000-0005-0000-0000-0000AB120000}"/>
    <cellStyle name="SumPosII" xfId="4793" xr:uid="{00000000-0005-0000-0000-0000AC120000}"/>
    <cellStyle name="SuperScript" xfId="4794" xr:uid="{00000000-0005-0000-0000-0000AD120000}"/>
    <cellStyle name="Table" xfId="4795" xr:uid="{00000000-0005-0000-0000-0000AE120000}"/>
    <cellStyle name="Table  - Style6" xfId="4796" xr:uid="{00000000-0005-0000-0000-0000AF120000}"/>
    <cellStyle name="Table Head" xfId="4797" xr:uid="{00000000-0005-0000-0000-0000B0120000}"/>
    <cellStyle name="Table Head Aligned" xfId="4798" xr:uid="{00000000-0005-0000-0000-0000B1120000}"/>
    <cellStyle name="Table Head Blue" xfId="4799" xr:uid="{00000000-0005-0000-0000-0000B2120000}"/>
    <cellStyle name="Table Head Green" xfId="4800" xr:uid="{00000000-0005-0000-0000-0000B3120000}"/>
    <cellStyle name="Table Title" xfId="4801" xr:uid="{00000000-0005-0000-0000-0000B4120000}"/>
    <cellStyle name="Table Units" xfId="4802" xr:uid="{00000000-0005-0000-0000-0000B5120000}"/>
    <cellStyle name="Table_Tables&amp;Graphs for Report_14.12.2009_SU" xfId="4803" xr:uid="{00000000-0005-0000-0000-0000B6120000}"/>
    <cellStyle name="TableStyleLight1" xfId="4804" xr:uid="{00000000-0005-0000-0000-0000B7120000}"/>
    <cellStyle name="Tausender" xfId="4805" xr:uid="{00000000-0005-0000-0000-0000B8120000}"/>
    <cellStyle name="TblEmpty" xfId="4806" xr:uid="{00000000-0005-0000-0000-0000B9120000}"/>
    <cellStyle name="TblHead" xfId="4807" xr:uid="{00000000-0005-0000-0000-0000BA120000}"/>
    <cellStyle name="TblSeparator" xfId="4808" xr:uid="{00000000-0005-0000-0000-0000BB120000}"/>
    <cellStyle name="TblSum" xfId="4809" xr:uid="{00000000-0005-0000-0000-0000BC120000}"/>
    <cellStyle name="TblText" xfId="4810" xr:uid="{00000000-0005-0000-0000-0000BD120000}"/>
    <cellStyle name="Text [3]" xfId="4811" xr:uid="{00000000-0005-0000-0000-0000BE120000}"/>
    <cellStyle name="Text [5]" xfId="4812" xr:uid="{00000000-0005-0000-0000-0000BF120000}"/>
    <cellStyle name="Text [6]" xfId="4813" xr:uid="{00000000-0005-0000-0000-0000C0120000}"/>
    <cellStyle name="Text Indent A" xfId="4814" xr:uid="{00000000-0005-0000-0000-0000C1120000}"/>
    <cellStyle name="Text Indent B" xfId="4815" xr:uid="{00000000-0005-0000-0000-0000C2120000}"/>
    <cellStyle name="Text Indent C" xfId="4816" xr:uid="{00000000-0005-0000-0000-0000C3120000}"/>
    <cellStyle name="TextBold" xfId="4817" xr:uid="{00000000-0005-0000-0000-0000C4120000}"/>
    <cellStyle name="TextItalic" xfId="4818" xr:uid="{00000000-0005-0000-0000-0000C5120000}"/>
    <cellStyle name="TextNormal" xfId="4819" xr:uid="{00000000-0005-0000-0000-0000C6120000}"/>
    <cellStyle name="Thousands (0)" xfId="4820" xr:uid="{00000000-0005-0000-0000-0000C7120000}"/>
    <cellStyle name="Thousands (1)" xfId="4821" xr:uid="{00000000-0005-0000-0000-0000C8120000}"/>
    <cellStyle name="Tickmark" xfId="4822" xr:uid="{00000000-0005-0000-0000-0000C9120000}"/>
    <cellStyle name="time" xfId="4823" xr:uid="{00000000-0005-0000-0000-0000CA120000}"/>
    <cellStyle name="Times 10" xfId="4824" xr:uid="{00000000-0005-0000-0000-0000CB120000}"/>
    <cellStyle name="Times 12" xfId="4825" xr:uid="{00000000-0005-0000-0000-0000CC120000}"/>
    <cellStyle name="Tioma Back" xfId="4826" xr:uid="{00000000-0005-0000-0000-0000CD120000}"/>
    <cellStyle name="Tioma Cells" xfId="4827" xr:uid="{00000000-0005-0000-0000-0000CE120000}"/>
    <cellStyle name="Tioma Cells Formulas" xfId="4828" xr:uid="{00000000-0005-0000-0000-0000CF120000}"/>
    <cellStyle name="Tioma Cells No Values" xfId="4829" xr:uid="{00000000-0005-0000-0000-0000D0120000}"/>
    <cellStyle name="Tioma Cells No Values 2" xfId="4830" xr:uid="{00000000-0005-0000-0000-0000D1120000}"/>
    <cellStyle name="Tioma Code" xfId="4831" xr:uid="{00000000-0005-0000-0000-0000D2120000}"/>
    <cellStyle name="Tioma style" xfId="4832" xr:uid="{00000000-0005-0000-0000-0000D3120000}"/>
    <cellStyle name="Tioma Titles" xfId="4833" xr:uid="{00000000-0005-0000-0000-0000D4120000}"/>
    <cellStyle name="Tioma Valid" xfId="4834" xr:uid="{00000000-0005-0000-0000-0000D5120000}"/>
    <cellStyle name="Tisuce" xfId="4835" xr:uid="{00000000-0005-0000-0000-0000D6120000}"/>
    <cellStyle name="Title  - Style1" xfId="4836" xr:uid="{00000000-0005-0000-0000-0000D7120000}"/>
    <cellStyle name="TitleNormal" xfId="4837" xr:uid="{00000000-0005-0000-0000-0000D8120000}"/>
    <cellStyle name="Titles" xfId="4838" xr:uid="{00000000-0005-0000-0000-0000D9120000}"/>
    <cellStyle name="To" xfId="4839" xr:uid="{00000000-0005-0000-0000-0000DA120000}"/>
    <cellStyle name="Total 2" xfId="4840" xr:uid="{00000000-0005-0000-0000-0000DB120000}"/>
    <cellStyle name="TotCol - Style5" xfId="4841" xr:uid="{00000000-0005-0000-0000-0000DC120000}"/>
    <cellStyle name="TotRow - Style4" xfId="4842" xr:uid="{00000000-0005-0000-0000-0000DD120000}"/>
    <cellStyle name="Tusenskille_Redusert penetrasjonsmodell" xfId="4843" xr:uid="{00000000-0005-0000-0000-0000DE120000}"/>
    <cellStyle name="Überschrift 1" xfId="4844" xr:uid="{00000000-0005-0000-0000-0000DF120000}"/>
    <cellStyle name="Überschrift 2" xfId="4845" xr:uid="{00000000-0005-0000-0000-0000E0120000}"/>
    <cellStyle name="Überschrift 3" xfId="4846" xr:uid="{00000000-0005-0000-0000-0000E1120000}"/>
    <cellStyle name="Undefiniert" xfId="4847" xr:uid="{00000000-0005-0000-0000-0000E2120000}"/>
    <cellStyle name="Underline 2" xfId="4848" xr:uid="{00000000-0005-0000-0000-0000E3120000}"/>
    <cellStyle name="Unit" xfId="4849" xr:uid="{00000000-0005-0000-0000-0000E4120000}"/>
    <cellStyle name="Units" xfId="4850" xr:uid="{00000000-0005-0000-0000-0000E5120000}"/>
    <cellStyle name="unprotect" xfId="4851" xr:uid="{00000000-0005-0000-0000-0000E6120000}"/>
    <cellStyle name="US$ Heading" xfId="4852" xr:uid="{00000000-0005-0000-0000-0000E7120000}"/>
    <cellStyle name="Validation" xfId="4853" xr:uid="{00000000-0005-0000-0000-0000E8120000}"/>
    <cellStyle name="Valiotsikko" xfId="4854" xr:uid="{00000000-0005-0000-0000-0000E9120000}"/>
    <cellStyle name="Valuta (0)" xfId="4855" xr:uid="{00000000-0005-0000-0000-0000EA120000}"/>
    <cellStyle name="Valuta [0]_NEGS" xfId="4856" xr:uid="{00000000-0005-0000-0000-0000EB120000}"/>
    <cellStyle name="Valuta_NEGS" xfId="4857" xr:uid="{00000000-0005-0000-0000-0000EC120000}"/>
    <cellStyle name="Vergleich" xfId="4858" xr:uid="{00000000-0005-0000-0000-0000ED120000}"/>
    <cellStyle name="Vertical" xfId="4859" xr:uid="{00000000-0005-0000-0000-0000EE120000}"/>
    <cellStyle name="Vertragspartner" xfId="4860" xr:uid="{00000000-0005-0000-0000-0000EF120000}"/>
    <cellStyle name="Virgül [0]_17.02.2000" xfId="4861" xr:uid="{00000000-0005-0000-0000-0000F0120000}"/>
    <cellStyle name="Virgül_17.02.2000" xfId="4862" xr:uid="{00000000-0005-0000-0000-0000F1120000}"/>
    <cellStyle name="Währung [0]_1380" xfId="4863" xr:uid="{00000000-0005-0000-0000-0000F2120000}"/>
    <cellStyle name="Wahrung [0]_Bilanz" xfId="4864" xr:uid="{00000000-0005-0000-0000-0000F3120000}"/>
    <cellStyle name="Währung [0]_Compiling Utility Macros" xfId="4865" xr:uid="{00000000-0005-0000-0000-0000F4120000}"/>
    <cellStyle name="Währung_1380" xfId="4866" xr:uid="{00000000-0005-0000-0000-0000F5120000}"/>
    <cellStyle name="Wahrung_Bilanz" xfId="4867" xr:uid="{00000000-0005-0000-0000-0000F6120000}"/>
    <cellStyle name="Währung_Compiling Utility Macros" xfId="4868" xr:uid="{00000000-0005-0000-0000-0000F7120000}"/>
    <cellStyle name="Walutowy [0]_1" xfId="4869" xr:uid="{00000000-0005-0000-0000-0000F8120000}"/>
    <cellStyle name="Walutowy_1" xfId="4870" xr:uid="{00000000-0005-0000-0000-0000F9120000}"/>
    <cellStyle name="white" xfId="4871" xr:uid="{00000000-0005-0000-0000-0000FA120000}"/>
    <cellStyle name="WIP" xfId="4872" xr:uid="{00000000-0005-0000-0000-0000FB120000}"/>
    <cellStyle name="Wдhrung [0]_Compiling Utility Macros" xfId="4873" xr:uid="{00000000-0005-0000-0000-0000FC120000}"/>
    <cellStyle name="Wдhrung_Compiling Utility Macros" xfId="4874" xr:uid="{00000000-0005-0000-0000-0000FD120000}"/>
    <cellStyle name="Year" xfId="4875" xr:uid="{00000000-0005-0000-0000-0000FE120000}"/>
    <cellStyle name="Year EN" xfId="4876" xr:uid="{00000000-0005-0000-0000-0000FF120000}"/>
    <cellStyle name="Year RU" xfId="4877" xr:uid="{00000000-0005-0000-0000-000000130000}"/>
    <cellStyle name="Year, Actual" xfId="4878" xr:uid="{00000000-0005-0000-0000-000001130000}"/>
    <cellStyle name="Year, Expected" xfId="4879" xr:uid="{00000000-0005-0000-0000-000002130000}"/>
    <cellStyle name="Year_Tables for report_TKB_160409" xfId="4880" xr:uid="{00000000-0005-0000-0000-000003130000}"/>
    <cellStyle name="Years" xfId="4881" xr:uid="{00000000-0005-0000-0000-000004130000}"/>
    <cellStyle name="Yellow" xfId="4882" xr:uid="{00000000-0005-0000-0000-000005130000}"/>
    <cellStyle name="YelNumbersCurr" xfId="4883" xr:uid="{00000000-0005-0000-0000-000006130000}"/>
    <cellStyle name="Yen" xfId="4884" xr:uid="{00000000-0005-0000-0000-000007130000}"/>
    <cellStyle name="Zero" xfId="4885" xr:uid="{00000000-0005-0000-0000-000008130000}"/>
    <cellStyle name="Баланс" xfId="4886" xr:uid="{00000000-0005-0000-0000-000009130000}"/>
    <cellStyle name="Беззащитный" xfId="4887" xr:uid="{00000000-0005-0000-0000-00000A130000}"/>
    <cellStyle name="Беленькийl" xfId="4888" xr:uid="{00000000-0005-0000-0000-00000B130000}"/>
    <cellStyle name="вагоны" xfId="4889" xr:uid="{00000000-0005-0000-0000-00000C130000}"/>
    <cellStyle name="вова02" xfId="4890" xr:uid="{00000000-0005-0000-0000-00000D130000}"/>
    <cellStyle name="ВОВИК" xfId="4891" xr:uid="{00000000-0005-0000-0000-00000E130000}"/>
    <cellStyle name="Всего" xfId="4892" xr:uid="{00000000-0005-0000-0000-00000F130000}"/>
    <cellStyle name="Всего целое" xfId="4893" xr:uid="{00000000-0005-0000-0000-000010130000}"/>
    <cellStyle name="Всего, %" xfId="4894" xr:uid="{00000000-0005-0000-0000-000011130000}"/>
    <cellStyle name="Выводы" xfId="4895" xr:uid="{00000000-0005-0000-0000-000012130000}"/>
    <cellStyle name="Выводы предварительные 5" xfId="4896" xr:uid="{00000000-0005-0000-0000-000013130000}"/>
    <cellStyle name="Выкладки" xfId="4897" xr:uid="{00000000-0005-0000-0000-000014130000}"/>
    <cellStyle name="Гиперссылка" xfId="2" builtinId="8" hidden="1"/>
    <cellStyle name="Гиперссылка" xfId="6" builtinId="8" hidden="1"/>
    <cellStyle name="Гиперссылка 2" xfId="4898" xr:uid="{00000000-0005-0000-0000-000017130000}"/>
    <cellStyle name="Голубенький" xfId="4899" xr:uid="{00000000-0005-0000-0000-000018130000}"/>
    <cellStyle name="Группа" xfId="4900" xr:uid="{00000000-0005-0000-0000-000019130000}"/>
    <cellStyle name="ДАТА" xfId="4901" xr:uid="{00000000-0005-0000-0000-00001A130000}"/>
    <cellStyle name="Дата UTL" xfId="4902" xr:uid="{00000000-0005-0000-0000-00001B130000}"/>
    <cellStyle name="Дата_Tables for presentation TGK" xfId="4903" xr:uid="{00000000-0005-0000-0000-00001C130000}"/>
    <cellStyle name="ДатаК" xfId="4904" xr:uid="{00000000-0005-0000-0000-00001D130000}"/>
    <cellStyle name="ДатаП" xfId="4905" xr:uid="{00000000-0005-0000-0000-00001E130000}"/>
    <cellStyle name="Денежный (0)" xfId="4906" xr:uid="{00000000-0005-0000-0000-00001F130000}"/>
    <cellStyle name="Денежный 10" xfId="4907" xr:uid="{00000000-0005-0000-0000-000020130000}"/>
    <cellStyle name="Денежный 10 2" xfId="4908" xr:uid="{00000000-0005-0000-0000-000021130000}"/>
    <cellStyle name="Денежный 11" xfId="4909" xr:uid="{00000000-0005-0000-0000-000022130000}"/>
    <cellStyle name="Денежный 12" xfId="4910" xr:uid="{00000000-0005-0000-0000-000023130000}"/>
    <cellStyle name="Денежный 13" xfId="4911" xr:uid="{00000000-0005-0000-0000-000024130000}"/>
    <cellStyle name="Денежный 14" xfId="4912" xr:uid="{00000000-0005-0000-0000-000025130000}"/>
    <cellStyle name="Денежный 15" xfId="4913" xr:uid="{00000000-0005-0000-0000-000026130000}"/>
    <cellStyle name="Денежный 16" xfId="4914" xr:uid="{00000000-0005-0000-0000-000027130000}"/>
    <cellStyle name="Денежный 17" xfId="4915" xr:uid="{00000000-0005-0000-0000-000028130000}"/>
    <cellStyle name="Денежный 18" xfId="4916" xr:uid="{00000000-0005-0000-0000-000029130000}"/>
    <cellStyle name="Денежный 19" xfId="4917" xr:uid="{00000000-0005-0000-0000-00002A130000}"/>
    <cellStyle name="Денежный 2" xfId="4918" xr:uid="{00000000-0005-0000-0000-00002B130000}"/>
    <cellStyle name="Денежный 2 2" xfId="4919" xr:uid="{00000000-0005-0000-0000-00002C130000}"/>
    <cellStyle name="Денежный 20" xfId="4920" xr:uid="{00000000-0005-0000-0000-00002D130000}"/>
    <cellStyle name="Денежный 21" xfId="4921" xr:uid="{00000000-0005-0000-0000-00002E130000}"/>
    <cellStyle name="Денежный 22" xfId="4922" xr:uid="{00000000-0005-0000-0000-00002F130000}"/>
    <cellStyle name="Денежный 23" xfId="4923" xr:uid="{00000000-0005-0000-0000-000030130000}"/>
    <cellStyle name="Денежный 24" xfId="4924" xr:uid="{00000000-0005-0000-0000-000031130000}"/>
    <cellStyle name="Денежный 25" xfId="4925" xr:uid="{00000000-0005-0000-0000-000032130000}"/>
    <cellStyle name="Денежный 26" xfId="4926" xr:uid="{00000000-0005-0000-0000-000033130000}"/>
    <cellStyle name="Денежный 27" xfId="4927" xr:uid="{00000000-0005-0000-0000-000034130000}"/>
    <cellStyle name="Денежный 28" xfId="4928" xr:uid="{00000000-0005-0000-0000-000035130000}"/>
    <cellStyle name="Денежный 29" xfId="4929" xr:uid="{00000000-0005-0000-0000-000036130000}"/>
    <cellStyle name="Денежный 3" xfId="4930" xr:uid="{00000000-0005-0000-0000-000037130000}"/>
    <cellStyle name="Денежный 3 2" xfId="4931" xr:uid="{00000000-0005-0000-0000-000038130000}"/>
    <cellStyle name="Денежный 30" xfId="4932" xr:uid="{00000000-0005-0000-0000-000039130000}"/>
    <cellStyle name="Денежный 31" xfId="4933" xr:uid="{00000000-0005-0000-0000-00003A130000}"/>
    <cellStyle name="Денежный 32" xfId="4934" xr:uid="{00000000-0005-0000-0000-00003B130000}"/>
    <cellStyle name="Денежный 33" xfId="4935" xr:uid="{00000000-0005-0000-0000-00003C130000}"/>
    <cellStyle name="Денежный 34" xfId="4936" xr:uid="{00000000-0005-0000-0000-00003D130000}"/>
    <cellStyle name="Денежный 35" xfId="4937" xr:uid="{00000000-0005-0000-0000-00003E130000}"/>
    <cellStyle name="Денежный 36" xfId="4938" xr:uid="{00000000-0005-0000-0000-00003F130000}"/>
    <cellStyle name="Денежный 37" xfId="4939" xr:uid="{00000000-0005-0000-0000-000040130000}"/>
    <cellStyle name="Денежный 38" xfId="4940" xr:uid="{00000000-0005-0000-0000-000041130000}"/>
    <cellStyle name="Денежный 39" xfId="4941" xr:uid="{00000000-0005-0000-0000-000042130000}"/>
    <cellStyle name="Денежный 4" xfId="4942" xr:uid="{00000000-0005-0000-0000-000043130000}"/>
    <cellStyle name="Денежный 4 2" xfId="4943" xr:uid="{00000000-0005-0000-0000-000044130000}"/>
    <cellStyle name="Денежный 40" xfId="4944" xr:uid="{00000000-0005-0000-0000-000045130000}"/>
    <cellStyle name="Денежный 41" xfId="4945" xr:uid="{00000000-0005-0000-0000-000046130000}"/>
    <cellStyle name="Денежный 42" xfId="4946" xr:uid="{00000000-0005-0000-0000-000047130000}"/>
    <cellStyle name="Денежный 43" xfId="4947" xr:uid="{00000000-0005-0000-0000-000048130000}"/>
    <cellStyle name="Денежный 44" xfId="4948" xr:uid="{00000000-0005-0000-0000-000049130000}"/>
    <cellStyle name="Денежный 45" xfId="4949" xr:uid="{00000000-0005-0000-0000-00004A130000}"/>
    <cellStyle name="Денежный 46" xfId="4950" xr:uid="{00000000-0005-0000-0000-00004B130000}"/>
    <cellStyle name="Денежный 47" xfId="4951" xr:uid="{00000000-0005-0000-0000-00004C130000}"/>
    <cellStyle name="Денежный 48" xfId="4952" xr:uid="{00000000-0005-0000-0000-00004D130000}"/>
    <cellStyle name="Денежный 49" xfId="4953" xr:uid="{00000000-0005-0000-0000-00004E130000}"/>
    <cellStyle name="Денежный 5" xfId="4954" xr:uid="{00000000-0005-0000-0000-00004F130000}"/>
    <cellStyle name="Денежный 5 2" xfId="4955" xr:uid="{00000000-0005-0000-0000-000050130000}"/>
    <cellStyle name="Денежный 50" xfId="4956" xr:uid="{00000000-0005-0000-0000-000051130000}"/>
    <cellStyle name="Денежный 51" xfId="4957" xr:uid="{00000000-0005-0000-0000-000052130000}"/>
    <cellStyle name="Денежный 52" xfId="4958" xr:uid="{00000000-0005-0000-0000-000053130000}"/>
    <cellStyle name="Денежный 53" xfId="4959" xr:uid="{00000000-0005-0000-0000-000054130000}"/>
    <cellStyle name="Денежный 54" xfId="4960" xr:uid="{00000000-0005-0000-0000-000055130000}"/>
    <cellStyle name="Денежный 55" xfId="4961" xr:uid="{00000000-0005-0000-0000-000056130000}"/>
    <cellStyle name="Денежный 56" xfId="4962" xr:uid="{00000000-0005-0000-0000-000057130000}"/>
    <cellStyle name="Денежный 57" xfId="4963" xr:uid="{00000000-0005-0000-0000-000058130000}"/>
    <cellStyle name="Денежный 58" xfId="4964" xr:uid="{00000000-0005-0000-0000-000059130000}"/>
    <cellStyle name="Денежный 59" xfId="4965" xr:uid="{00000000-0005-0000-0000-00005A130000}"/>
    <cellStyle name="Денежный 6" xfId="4966" xr:uid="{00000000-0005-0000-0000-00005B130000}"/>
    <cellStyle name="Денежный 6 2" xfId="4967" xr:uid="{00000000-0005-0000-0000-00005C130000}"/>
    <cellStyle name="Денежный 60" xfId="4968" xr:uid="{00000000-0005-0000-0000-00005D130000}"/>
    <cellStyle name="Денежный 61" xfId="4969" xr:uid="{00000000-0005-0000-0000-00005E130000}"/>
    <cellStyle name="Денежный 62" xfId="4970" xr:uid="{00000000-0005-0000-0000-00005F130000}"/>
    <cellStyle name="Денежный 63" xfId="4971" xr:uid="{00000000-0005-0000-0000-000060130000}"/>
    <cellStyle name="Денежный 64" xfId="4972" xr:uid="{00000000-0005-0000-0000-000061130000}"/>
    <cellStyle name="Денежный 65" xfId="4973" xr:uid="{00000000-0005-0000-0000-000062130000}"/>
    <cellStyle name="Денежный 66" xfId="4974" xr:uid="{00000000-0005-0000-0000-000063130000}"/>
    <cellStyle name="Денежный 67" xfId="4975" xr:uid="{00000000-0005-0000-0000-000064130000}"/>
    <cellStyle name="Денежный 68" xfId="4976" xr:uid="{00000000-0005-0000-0000-000065130000}"/>
    <cellStyle name="Денежный 69" xfId="4977" xr:uid="{00000000-0005-0000-0000-000066130000}"/>
    <cellStyle name="Денежный 7" xfId="4978" xr:uid="{00000000-0005-0000-0000-000067130000}"/>
    <cellStyle name="Денежный 7 2" xfId="4979" xr:uid="{00000000-0005-0000-0000-000068130000}"/>
    <cellStyle name="Денежный 70" xfId="4980" xr:uid="{00000000-0005-0000-0000-000069130000}"/>
    <cellStyle name="Денежный 8" xfId="4981" xr:uid="{00000000-0005-0000-0000-00006A130000}"/>
    <cellStyle name="Денежный 8 2" xfId="4982" xr:uid="{00000000-0005-0000-0000-00006B130000}"/>
    <cellStyle name="Денежный 9" xfId="4983" xr:uid="{00000000-0005-0000-0000-00006C130000}"/>
    <cellStyle name="Денежный 9 2" xfId="4984" xr:uid="{00000000-0005-0000-0000-00006D130000}"/>
    <cellStyle name="ДЮё¶ [0]_±вЕё" xfId="4985" xr:uid="{00000000-0005-0000-0000-00006E130000}"/>
    <cellStyle name="ДЮё¶_±вЕё" xfId="4986" xr:uid="{00000000-0005-0000-0000-00006F130000}"/>
    <cellStyle name="ЕлИ­ [0]_±вЕё" xfId="4987" xr:uid="{00000000-0005-0000-0000-000070130000}"/>
    <cellStyle name="ЕлИ­_±вЕё" xfId="4988" xr:uid="{00000000-0005-0000-0000-000071130000}"/>
    <cellStyle name="ефиду" xfId="4989" xr:uid="{00000000-0005-0000-0000-000072130000}"/>
    <cellStyle name="Желтенький" xfId="4990" xr:uid="{00000000-0005-0000-0000-000073130000}"/>
    <cellStyle name="Заг" xfId="4991" xr:uid="{00000000-0005-0000-0000-000074130000}"/>
    <cellStyle name="Заголовок" xfId="4992" xr:uid="{00000000-0005-0000-0000-000075130000}"/>
    <cellStyle name="Заголовок строки" xfId="4993" xr:uid="{00000000-0005-0000-0000-000076130000}"/>
    <cellStyle name="Заголовок строки п/ж" xfId="4994" xr:uid="{00000000-0005-0000-0000-000077130000}"/>
    <cellStyle name="Заголовок таблицы" xfId="4995" xr:uid="{00000000-0005-0000-0000-000078130000}"/>
    <cellStyle name="ЗАГОЛОВОК1" xfId="4996" xr:uid="{00000000-0005-0000-0000-000079130000}"/>
    <cellStyle name="Заголовок-1" xfId="4997" xr:uid="{00000000-0005-0000-0000-00007A130000}"/>
    <cellStyle name="ЗАГОЛОВОК2" xfId="4998" xr:uid="{00000000-0005-0000-0000-00007B130000}"/>
    <cellStyle name="Заголовок-2" xfId="4999" xr:uid="{00000000-0005-0000-0000-00007C130000}"/>
    <cellStyle name="Защитный" xfId="5000" xr:uid="{00000000-0005-0000-0000-00007D130000}"/>
    <cellStyle name="Звезды" xfId="5001" xr:uid="{00000000-0005-0000-0000-00007E130000}"/>
    <cellStyle name="ЗҐБШ_±ё№МВчАМ" xfId="5002" xr:uid="{00000000-0005-0000-0000-00007F130000}"/>
    <cellStyle name="ЗТ_гор" xfId="5003" xr:uid="{00000000-0005-0000-0000-000080130000}"/>
    <cellStyle name="ЗТ-Верт" xfId="5004" xr:uid="{00000000-0005-0000-0000-000081130000}"/>
    <cellStyle name="зуксуте" xfId="5005" xr:uid="{00000000-0005-0000-0000-000082130000}"/>
    <cellStyle name="зфпуруфвштп" xfId="5006" xr:uid="{00000000-0005-0000-0000-000083130000}"/>
    <cellStyle name="идгу" xfId="5007" xr:uid="{00000000-0005-0000-0000-000084130000}"/>
    <cellStyle name="Итоги" xfId="5008" xr:uid="{00000000-0005-0000-0000-000085130000}"/>
    <cellStyle name="ИТОГОВЫЙ" xfId="5009" xr:uid="{00000000-0005-0000-0000-000086130000}"/>
    <cellStyle name="йешеду" xfId="5010" xr:uid="{00000000-0005-0000-0000-000087130000}"/>
    <cellStyle name="КАНДАГАЧ тел3-33-96" xfId="5011" xr:uid="{00000000-0005-0000-0000-000088130000}"/>
    <cellStyle name="Код строки" xfId="5012" xr:uid="{00000000-0005-0000-0000-000089130000}"/>
    <cellStyle name="Контрагенты 4" xfId="5013" xr:uid="{00000000-0005-0000-0000-00008A130000}"/>
    <cellStyle name="Личный" xfId="5014" xr:uid="{00000000-0005-0000-0000-00008B130000}"/>
    <cellStyle name="мак" xfId="5015" xr:uid="{00000000-0005-0000-0000-00008C130000}"/>
    <cellStyle name="макарон" xfId="5016" xr:uid="{00000000-0005-0000-0000-00008D130000}"/>
    <cellStyle name="мое" xfId="5017" xr:uid="{00000000-0005-0000-0000-00008E130000}"/>
    <cellStyle name="Мой" xfId="5018" xr:uid="{00000000-0005-0000-0000-00008F130000}"/>
    <cellStyle name="Обычный" xfId="0" builtinId="0"/>
    <cellStyle name="Обычный 11 2" xfId="5019" xr:uid="{00000000-0005-0000-0000-000091130000}"/>
    <cellStyle name="Обычный 13 2" xfId="5020" xr:uid="{00000000-0005-0000-0000-000092130000}"/>
    <cellStyle name="Обычный 15" xfId="5021" xr:uid="{00000000-0005-0000-0000-000093130000}"/>
    <cellStyle name="Обычный 2" xfId="5022" xr:uid="{00000000-0005-0000-0000-000094130000}"/>
    <cellStyle name="Обычный 3" xfId="5023" xr:uid="{00000000-0005-0000-0000-000095130000}"/>
    <cellStyle name="Обычный 30" xfId="5024" xr:uid="{00000000-0005-0000-0000-000096130000}"/>
    <cellStyle name="Обычный 4" xfId="5025" xr:uid="{00000000-0005-0000-0000-000097130000}"/>
    <cellStyle name="Обычный 5" xfId="8" xr:uid="{00000000-0005-0000-0000-000098130000}"/>
    <cellStyle name="Обычный 6" xfId="10" xr:uid="{00000000-0005-0000-0000-000099130000}"/>
    <cellStyle name="Открывавшаяся гиперссылка" xfId="3" builtinId="9" hidden="1"/>
    <cellStyle name="Открывавшаяся гиперссылка" xfId="4" builtinId="9" hidden="1"/>
    <cellStyle name="Открывавшаяся гиперссылка" xfId="7" builtinId="9" hidden="1"/>
    <cellStyle name="Процентный" xfId="1" builtinId="5"/>
    <cellStyle name="Процентный 2" xfId="5" xr:uid="{00000000-0005-0000-0000-00009E130000}"/>
    <cellStyle name="Процентный 2 2" xfId="12" xr:uid="{00000000-0005-0000-0000-00009F130000}"/>
    <cellStyle name="Финансовый 16 2" xfId="5026" xr:uid="{00000000-0005-0000-0000-0000A0130000}"/>
    <cellStyle name="Финансовый 2" xfId="5027" xr:uid="{00000000-0005-0000-0000-0000A1130000}"/>
    <cellStyle name="Финансовый 2 2" xfId="9" xr:uid="{00000000-0005-0000-0000-0000A2130000}"/>
    <cellStyle name="Финансовый 2 2 2" xfId="11" xr:uid="{00000000-0005-0000-0000-0000A3130000}"/>
    <cellStyle name="Финансовый 2 2 2 2" xfId="5028" xr:uid="{00000000-0005-0000-0000-0000A4130000}"/>
    <cellStyle name="Финансовый 3" xfId="5029" xr:uid="{00000000-0005-0000-0000-0000A5130000}"/>
    <cellStyle name="Финансовый 4" xfId="5030" xr:uid="{00000000-0005-0000-0000-0000A613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6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41;&#1055;%20&#1058;&#1041;&#1054;%20&#1040;&#1082;&#1090;&#1086;&#1073;&#1077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41;&#1055;%20&#1097;&#1077;&#1073;&#1077;&#1085;&#1100;%201.05%20&#1076;&#1083;&#1103;%20&#1041;&#1058;&#104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6A75EE9B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41;&#1102;&#1076;&#1078;&#1077;&#1090;%20&#1085;&#1072;%202-%20&#1086;&#1077;%20&#1087;&#1086;&#1083;&#1091;&#1075;&#1086;&#1076;&#1080;&#1077;%202007%20&#1075;.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2;&#1051;&#1044;&#1050;%20&#1060;3+&#1060;2%20&#1073;&#1077;&#1079;%20&#1048;&#1060;&#1050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9;&#1082;&#1086;&#1090;&#1086;&#1085;%2011.03.04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test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BUDGET%20Mon%20Amie%20(2010-2017)%20draft%20(IIS)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3;&#1077;&#1088;&#1091;&#1076;%20&#1084;&#1086;&#1080;%20&#1088;&#1072;&#1089;&#1095;&#1105;&#1090;&#1099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15E674EE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Docu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iddharth%20Periwal/My%20Documents/Document_Recovery/CMD%20for%20$ticker$%20-%20V3.1beta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6;&#1072;&#1073;&#1086;&#1090;&#1072;\Reach%20Partners\1.%20&#1053;&#1086;&#1089;&#1082;&#1080;\&#1048;&#1085;&#1090;&#1077;&#1088;&#1085;&#1077;&#1090;\FinansovayaModelProekta_TEO_PrilozheniyaBiznesPlana_VyrashivanieVinnogoVinogradaIStolovykhSortovVinogradaVVinogradnikakh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UDGET%20Mon%20Amie%20(2010-2017)%20draft%20(IIS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41;&#1055;%20&#1082;&#1080;&#1088;%20&#1079;&#1072;&#1074;&#1086;&#1076;%204%20%20(14.01.08)%20&#1087;&#1077;&#1089;&#1089;&#1080;&#1084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oj_&#1057;&#1072;&#1088;&#1076;&#1072;&#1083;&#1072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47;&#1086;&#1083;&#1086;&#1090;&#1086;&#1081;%20&#1087;&#1088;&#1080;&#1080;&#1089;&#108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BAL_&#1047;&#1077;&#1088;&#1085;&#1051;&#105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41;&#1087;%20breto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41;&#1055;%20&#1082;&#1080;&#1088;%20&#1079;&#1072;&#1074;&#1086;&#1076;%203.3%20%20(40%20&#1084;&#1083;&#1085;.%20+20%20&#1079;&#1072;&#1073;&#1091;&#1090;%20&#1088;&#1077;&#1072;&#1083;%20&#1085;&#1072;%2018.07.06%20&#1076;&#1083;&#1103;%20&#1040;&#1060;%20&#1091;&#1074;&#1077;&#1083;%20&#1082;&#1091;&#1088;&#1089;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BDB577B\&#1060;&#1080;&#1085;&#1072;&#1085;&#1089;&#1086;&#1074;&#1072;&#1103;%20&#1084;&#1086;&#1076;&#1077;&#1083;&#1100;%20Excel%20Financial_Model_Isolate_2500_v%20&#1041;&#1055;29.03.2017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85;&#1086;&#1074;&#1099;&#1081;%20&#1041;&#1055;%20%20&#1080;&#1089;&#1087;&#1088;%20&#1089;%20&#1091;&#1095;.%20&#1092;&#1080;&#1085;.%20NB%2007.02.0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oj_&#1047;&#1051;&#1050;_&#1087;&#1096;&#1077;&#1085;&#1080;&#1094;&#1072;_50%25_&#1083;&#1080;&#1079;_&#1087;&#1083;&#1072;&#109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лавн"/>
      <sheetName val="Пояснения"/>
      <sheetName val="Эффективность"/>
      <sheetName val="Рас.эффект"/>
      <sheetName val="№ 2 Товар.выпуск"/>
      <sheetName val="№ 3 Реализация"/>
      <sheetName val="Доходы"/>
      <sheetName val="Себест реал"/>
      <sheetName val="Cash"/>
      <sheetName val="CF"/>
      <sheetName val="P&amp;L"/>
      <sheetName val="Кредиты"/>
      <sheetName val="Кредиты 2"/>
      <sheetName val="Кредиты 3"/>
      <sheetName val="№ 1 Произв.прогр"/>
      <sheetName val="Произв.мощн"/>
      <sheetName val="График работ"/>
      <sheetName val="Invest"/>
      <sheetName val="Лист1"/>
      <sheetName val="Граф кап инвестиц"/>
      <sheetName val="Граф произв инвестиц"/>
      <sheetName val="Амортиз"/>
      <sheetName val="Спр.мат"/>
      <sheetName val="Материалы"/>
      <sheetName val="№ 4 Материалы полн"/>
      <sheetName val="Материалы по ассорт"/>
      <sheetName val="Упаковка"/>
      <sheetName val="№ 4-1 Мат 0,5 ЗС"/>
      <sheetName val="№ 4-2 Мат 0,7 ЗС"/>
      <sheetName val="№ 4-3 Мат 0,5 обл"/>
      <sheetName val="№ 4-4 Мат 0,5 ст"/>
      <sheetName val="№ 4-5 Мат 0,5 ст шелкогр"/>
      <sheetName val="Мат 6"/>
      <sheetName val="Мат 7"/>
      <sheetName val="Мат 8"/>
      <sheetName val="Мат 9"/>
      <sheetName val="Мат 10"/>
      <sheetName val="Мат 11"/>
      <sheetName val="Мат 12"/>
      <sheetName val="Мат 13"/>
      <sheetName val="Мат 14"/>
      <sheetName val="Мат Тов-15"/>
      <sheetName val="Мат Тов-16"/>
      <sheetName val="Мат Тов-17"/>
      <sheetName val="Мат Тов-18"/>
      <sheetName val="Мат Тов-19"/>
      <sheetName val="Мат Тов-20"/>
      <sheetName val="№ 5 Энерго"/>
      <sheetName val="Персонал"/>
      <sheetName val="Налоги"/>
      <sheetName val="№ 6-1 Свод затрат без НДС"/>
      <sheetName val="№ 6-2 Свод затрат с НДС"/>
      <sheetName val="№ 7 КАЛЬКУЛ 1-2"/>
      <sheetName val="№ 7 КАЛЬКУЛ 3-4"/>
      <sheetName val="КАЛЬКУЛ 5"/>
      <sheetName val="Затраты по месяцам"/>
      <sheetName val="Нал на трансп"/>
      <sheetName val="Ставки соц"/>
      <sheetName val="Ставки под.физ"/>
      <sheetName val="ГСМ"/>
      <sheetName val="График"/>
    </sheetNames>
    <sheetDataSet>
      <sheetData sheetId="0" refreshError="1">
        <row r="2">
          <cell r="C2" t="str">
            <v>Участники  Производство стеклотары</v>
          </cell>
        </row>
        <row r="7">
          <cell r="C7" t="str">
            <v>Участники</v>
          </cell>
        </row>
        <row r="8">
          <cell r="C8" t="str">
            <v>Банк Казахстан</v>
          </cell>
        </row>
        <row r="9">
          <cell r="C9" t="str">
            <v>Банк Иностранный</v>
          </cell>
        </row>
        <row r="10">
          <cell r="C10" t="str">
            <v>Банк Иностранный2</v>
          </cell>
        </row>
        <row r="19">
          <cell r="C19" t="str">
            <v>EUR</v>
          </cell>
        </row>
        <row r="21">
          <cell r="C21" t="str">
            <v>EUR</v>
          </cell>
        </row>
        <row r="31">
          <cell r="C31">
            <v>169</v>
          </cell>
        </row>
        <row r="35">
          <cell r="C35">
            <v>0</v>
          </cell>
        </row>
        <row r="41">
          <cell r="D41">
            <v>1</v>
          </cell>
          <cell r="E41">
            <v>1</v>
          </cell>
          <cell r="F41">
            <v>1</v>
          </cell>
          <cell r="G41">
            <v>1</v>
          </cell>
          <cell r="H41">
            <v>1</v>
          </cell>
        </row>
        <row r="42">
          <cell r="D42">
            <v>0.14000000000000001</v>
          </cell>
          <cell r="E42">
            <v>0.14000000000000001</v>
          </cell>
          <cell r="F42">
            <v>0.14000000000000001</v>
          </cell>
          <cell r="G42">
            <v>0.14000000000000001</v>
          </cell>
          <cell r="H42">
            <v>0.14000000000000001</v>
          </cell>
          <cell r="I42">
            <v>0.12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0.01</v>
          </cell>
          <cell r="J44">
            <v>0.01</v>
          </cell>
          <cell r="K44">
            <v>0.01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0.3</v>
          </cell>
          <cell r="J46">
            <v>0.3</v>
          </cell>
          <cell r="K46">
            <v>0.3</v>
          </cell>
        </row>
        <row r="48">
          <cell r="D48">
            <v>0.18</v>
          </cell>
          <cell r="E48">
            <v>0.18</v>
          </cell>
          <cell r="F48">
            <v>0.18</v>
          </cell>
          <cell r="G48">
            <v>0.18</v>
          </cell>
          <cell r="H48">
            <v>0.18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9">
          <cell r="C9" t="str">
            <v>Земля</v>
          </cell>
          <cell r="H9">
            <v>320359.28143712576</v>
          </cell>
          <cell r="I9" t="str">
            <v>1,7</v>
          </cell>
          <cell r="L9">
            <v>0</v>
          </cell>
          <cell r="P9">
            <v>0</v>
          </cell>
          <cell r="T9">
            <v>0</v>
          </cell>
        </row>
        <row r="10">
          <cell r="C10" t="str">
            <v>Прочие</v>
          </cell>
          <cell r="H10">
            <v>1430167.4321260366</v>
          </cell>
          <cell r="I10" t="str">
            <v>1,8</v>
          </cell>
          <cell r="L10">
            <v>0</v>
          </cell>
          <cell r="P10">
            <v>286781.17998506344</v>
          </cell>
          <cell r="Q10" t="str">
            <v>1,9</v>
          </cell>
          <cell r="T10">
            <v>0</v>
          </cell>
        </row>
        <row r="11">
          <cell r="H11">
            <v>0</v>
          </cell>
          <cell r="L11">
            <v>0</v>
          </cell>
          <cell r="P11">
            <v>0</v>
          </cell>
          <cell r="T11">
            <v>0</v>
          </cell>
        </row>
        <row r="14">
          <cell r="C14" t="str">
            <v>Производственное оборудование</v>
          </cell>
          <cell r="H14">
            <v>0</v>
          </cell>
          <cell r="L14">
            <v>0</v>
          </cell>
          <cell r="P14">
            <v>36711270</v>
          </cell>
          <cell r="Q14" t="str">
            <v>1,8</v>
          </cell>
          <cell r="T14">
            <v>0</v>
          </cell>
          <cell r="U14" t="str">
            <v>1,1</v>
          </cell>
        </row>
        <row r="15">
          <cell r="C15" t="str">
            <v>Производственное оборудование</v>
          </cell>
          <cell r="H15">
            <v>0</v>
          </cell>
          <cell r="L15">
            <v>0</v>
          </cell>
          <cell r="P15">
            <v>3812038.8349514562</v>
          </cell>
          <cell r="Q15" t="str">
            <v>1,8</v>
          </cell>
          <cell r="T15">
            <v>0</v>
          </cell>
        </row>
        <row r="16">
          <cell r="C16" t="str">
            <v>Производственное оборудование</v>
          </cell>
          <cell r="H16">
            <v>0</v>
          </cell>
          <cell r="L16">
            <v>0</v>
          </cell>
          <cell r="P16">
            <v>823002.24047796871</v>
          </cell>
          <cell r="Q16" t="str">
            <v>1,8</v>
          </cell>
          <cell r="T16">
            <v>0</v>
          </cell>
        </row>
        <row r="17">
          <cell r="C17" t="str">
            <v>Производственное оборудование</v>
          </cell>
          <cell r="H17">
            <v>0</v>
          </cell>
          <cell r="L17">
            <v>0</v>
          </cell>
          <cell r="P17">
            <v>900000</v>
          </cell>
          <cell r="Q17" t="str">
            <v>1,8</v>
          </cell>
          <cell r="T17">
            <v>0</v>
          </cell>
        </row>
        <row r="18">
          <cell r="C18" t="str">
            <v>Прочие</v>
          </cell>
          <cell r="H18">
            <v>0</v>
          </cell>
          <cell r="L18">
            <v>0</v>
          </cell>
          <cell r="P18">
            <v>1060000</v>
          </cell>
          <cell r="Q18" t="str">
            <v>1,8</v>
          </cell>
          <cell r="T18">
            <v>0</v>
          </cell>
        </row>
        <row r="19">
          <cell r="C19" t="str">
            <v>Прочие</v>
          </cell>
          <cell r="H19">
            <v>0</v>
          </cell>
          <cell r="L19">
            <v>0</v>
          </cell>
          <cell r="P19">
            <v>1320000</v>
          </cell>
          <cell r="Q19" t="str">
            <v>1,8</v>
          </cell>
          <cell r="T19">
            <v>0</v>
          </cell>
        </row>
        <row r="20">
          <cell r="C20" t="str">
            <v>Прочие</v>
          </cell>
          <cell r="H20">
            <v>1170104.3400000001</v>
          </cell>
          <cell r="I20" t="str">
            <v>2,5</v>
          </cell>
          <cell r="L20">
            <v>0</v>
          </cell>
          <cell r="P20">
            <v>815434.58215568983</v>
          </cell>
          <cell r="Q20" t="str">
            <v>2,5</v>
          </cell>
          <cell r="T20">
            <v>0</v>
          </cell>
        </row>
        <row r="21">
          <cell r="C21" t="str">
            <v xml:space="preserve">Прочее оборудование </v>
          </cell>
          <cell r="H21">
            <v>410754.2942494399</v>
          </cell>
          <cell r="I21" t="str">
            <v>1,9</v>
          </cell>
          <cell r="L21">
            <v>0</v>
          </cell>
          <cell r="P21">
            <v>0</v>
          </cell>
          <cell r="T21">
            <v>0</v>
          </cell>
        </row>
        <row r="22">
          <cell r="C22" t="str">
            <v xml:space="preserve">Прочее оборудование </v>
          </cell>
          <cell r="H22">
            <v>0</v>
          </cell>
          <cell r="L22">
            <v>389614.3426779898</v>
          </cell>
          <cell r="M22" t="str">
            <v>1,12</v>
          </cell>
          <cell r="P22">
            <v>0</v>
          </cell>
          <cell r="T22">
            <v>0</v>
          </cell>
        </row>
        <row r="23">
          <cell r="H23">
            <v>0</v>
          </cell>
          <cell r="L23">
            <v>0</v>
          </cell>
          <cell r="P23">
            <v>0</v>
          </cell>
          <cell r="T23">
            <v>0</v>
          </cell>
        </row>
        <row r="24">
          <cell r="H24">
            <v>0</v>
          </cell>
          <cell r="L24">
            <v>0</v>
          </cell>
          <cell r="P24">
            <v>0</v>
          </cell>
          <cell r="T24">
            <v>0</v>
          </cell>
        </row>
        <row r="25">
          <cell r="H25">
            <v>0</v>
          </cell>
          <cell r="L25">
            <v>0</v>
          </cell>
          <cell r="P25">
            <v>0</v>
          </cell>
          <cell r="T25">
            <v>0</v>
          </cell>
        </row>
        <row r="26">
          <cell r="H26">
            <v>0</v>
          </cell>
          <cell r="L26">
            <v>0</v>
          </cell>
          <cell r="P26">
            <v>0</v>
          </cell>
          <cell r="T26">
            <v>0</v>
          </cell>
        </row>
        <row r="27">
          <cell r="H27">
            <v>0</v>
          </cell>
          <cell r="L27">
            <v>0</v>
          </cell>
          <cell r="P27">
            <v>0</v>
          </cell>
          <cell r="T27">
            <v>0</v>
          </cell>
        </row>
        <row r="28">
          <cell r="H28">
            <v>0</v>
          </cell>
          <cell r="L28">
            <v>0</v>
          </cell>
          <cell r="P28">
            <v>0</v>
          </cell>
          <cell r="T28">
            <v>0</v>
          </cell>
        </row>
        <row r="29">
          <cell r="H29">
            <v>0</v>
          </cell>
          <cell r="L29">
            <v>0</v>
          </cell>
          <cell r="P29">
            <v>0</v>
          </cell>
          <cell r="T29">
            <v>0</v>
          </cell>
        </row>
        <row r="30">
          <cell r="H30">
            <v>0</v>
          </cell>
          <cell r="L30">
            <v>0</v>
          </cell>
          <cell r="P30">
            <v>0</v>
          </cell>
          <cell r="T30">
            <v>0</v>
          </cell>
        </row>
        <row r="31">
          <cell r="H31">
            <v>0</v>
          </cell>
          <cell r="L31">
            <v>0</v>
          </cell>
          <cell r="P31">
            <v>0</v>
          </cell>
          <cell r="T31">
            <v>0</v>
          </cell>
        </row>
        <row r="32">
          <cell r="H32">
            <v>0</v>
          </cell>
          <cell r="L32">
            <v>0</v>
          </cell>
          <cell r="P32">
            <v>0</v>
          </cell>
          <cell r="T32">
            <v>0</v>
          </cell>
        </row>
        <row r="33">
          <cell r="H33">
            <v>1580858.6342494399</v>
          </cell>
          <cell r="L33">
            <v>389614.3426779898</v>
          </cell>
          <cell r="P33">
            <v>45441745.657585114</v>
          </cell>
          <cell r="T33">
            <v>0</v>
          </cell>
        </row>
        <row r="36">
          <cell r="H36">
            <v>0</v>
          </cell>
          <cell r="L36">
            <v>0</v>
          </cell>
          <cell r="P36">
            <v>0</v>
          </cell>
          <cell r="T36">
            <v>0</v>
          </cell>
        </row>
        <row r="37">
          <cell r="C37" t="str">
            <v>Прочие</v>
          </cell>
          <cell r="H37">
            <v>0</v>
          </cell>
          <cell r="L37">
            <v>173652.69461077845</v>
          </cell>
          <cell r="M37" t="str">
            <v>1,8</v>
          </cell>
          <cell r="P37">
            <v>0</v>
          </cell>
          <cell r="T37">
            <v>0</v>
          </cell>
        </row>
        <row r="38">
          <cell r="C38" t="str">
            <v>Здания, сооружения</v>
          </cell>
          <cell r="H38">
            <v>0</v>
          </cell>
          <cell r="L38">
            <v>0</v>
          </cell>
          <cell r="P38">
            <v>2673637.0425690813</v>
          </cell>
          <cell r="Q38" t="str">
            <v>1,9</v>
          </cell>
          <cell r="T38">
            <v>0</v>
          </cell>
        </row>
        <row r="39">
          <cell r="C39" t="str">
            <v>Здания, сооружения</v>
          </cell>
          <cell r="H39">
            <v>0</v>
          </cell>
          <cell r="L39">
            <v>0</v>
          </cell>
          <cell r="P39">
            <v>1784914.1150112024</v>
          </cell>
          <cell r="Q39" t="str">
            <v>1,9</v>
          </cell>
          <cell r="T39">
            <v>0</v>
          </cell>
        </row>
        <row r="40">
          <cell r="C40" t="str">
            <v>Здания, сооружения</v>
          </cell>
          <cell r="H40">
            <v>0</v>
          </cell>
          <cell r="L40">
            <v>0</v>
          </cell>
          <cell r="P40">
            <v>1045556.3853622107</v>
          </cell>
          <cell r="Q40" t="str">
            <v>1,11</v>
          </cell>
          <cell r="T40">
            <v>0</v>
          </cell>
        </row>
        <row r="41">
          <cell r="C41" t="str">
            <v>Здания, сооружения</v>
          </cell>
          <cell r="H41">
            <v>0</v>
          </cell>
          <cell r="L41">
            <v>0</v>
          </cell>
          <cell r="P41">
            <v>298730.39581777446</v>
          </cell>
          <cell r="Q41" t="str">
            <v>1,11</v>
          </cell>
          <cell r="T41">
            <v>0</v>
          </cell>
        </row>
        <row r="42">
          <cell r="C42" t="str">
            <v>Здания, сооружения</v>
          </cell>
          <cell r="H42">
            <v>0</v>
          </cell>
          <cell r="L42">
            <v>0</v>
          </cell>
          <cell r="P42">
            <v>291262.13592233008</v>
          </cell>
          <cell r="Q42" t="str">
            <v>1,12</v>
          </cell>
          <cell r="T42">
            <v>0</v>
          </cell>
        </row>
        <row r="43">
          <cell r="C43" t="str">
            <v>Прочие</v>
          </cell>
          <cell r="H43">
            <v>0</v>
          </cell>
          <cell r="L43">
            <v>0</v>
          </cell>
          <cell r="P43">
            <v>377147.12471994024</v>
          </cell>
          <cell r="Q43" t="str">
            <v>1,12</v>
          </cell>
          <cell r="T43">
            <v>0</v>
          </cell>
        </row>
        <row r="44">
          <cell r="C44" t="str">
            <v>Прочие</v>
          </cell>
          <cell r="H44">
            <v>0</v>
          </cell>
          <cell r="L44">
            <v>0</v>
          </cell>
          <cell r="P44">
            <v>1030619.8655713219</v>
          </cell>
          <cell r="Q44" t="str">
            <v>1,12</v>
          </cell>
          <cell r="T44">
            <v>0</v>
          </cell>
        </row>
        <row r="45">
          <cell r="H45">
            <v>0</v>
          </cell>
          <cell r="L45">
            <v>0</v>
          </cell>
          <cell r="P45">
            <v>0</v>
          </cell>
          <cell r="T45">
            <v>0</v>
          </cell>
        </row>
        <row r="46">
          <cell r="C46" t="str">
            <v>Прочие</v>
          </cell>
          <cell r="H46">
            <v>0</v>
          </cell>
          <cell r="L46">
            <v>143712.5748502994</v>
          </cell>
          <cell r="M46" t="str">
            <v>1,8</v>
          </cell>
          <cell r="P46">
            <v>0</v>
          </cell>
          <cell r="T46">
            <v>0</v>
          </cell>
        </row>
        <row r="47">
          <cell r="C47" t="str">
            <v>Прочие</v>
          </cell>
          <cell r="H47">
            <v>0</v>
          </cell>
          <cell r="L47">
            <v>86826.347305389223</v>
          </cell>
          <cell r="M47" t="str">
            <v>1,8</v>
          </cell>
          <cell r="P47">
            <v>0</v>
          </cell>
          <cell r="T47">
            <v>0</v>
          </cell>
        </row>
        <row r="48">
          <cell r="C48" t="str">
            <v>Прочие</v>
          </cell>
          <cell r="H48">
            <v>0</v>
          </cell>
          <cell r="L48">
            <v>543485.02994011971</v>
          </cell>
          <cell r="M48" t="str">
            <v>1,8</v>
          </cell>
          <cell r="P48">
            <v>0</v>
          </cell>
          <cell r="T48">
            <v>0</v>
          </cell>
        </row>
        <row r="49">
          <cell r="C49" t="str">
            <v>Прочие</v>
          </cell>
          <cell r="H49">
            <v>0</v>
          </cell>
          <cell r="L49">
            <v>271742.51497005986</v>
          </cell>
          <cell r="M49" t="str">
            <v>1,8</v>
          </cell>
          <cell r="P49">
            <v>0</v>
          </cell>
          <cell r="T49">
            <v>0</v>
          </cell>
        </row>
        <row r="50">
          <cell r="C50" t="str">
            <v>Прочие</v>
          </cell>
          <cell r="H50">
            <v>0</v>
          </cell>
          <cell r="L50">
            <v>191616.76646706587</v>
          </cell>
          <cell r="M50" t="str">
            <v>1,8</v>
          </cell>
          <cell r="P50">
            <v>0</v>
          </cell>
          <cell r="T50">
            <v>0</v>
          </cell>
        </row>
        <row r="51">
          <cell r="C51" t="str">
            <v>Здания, сооружения</v>
          </cell>
          <cell r="H51">
            <v>0</v>
          </cell>
          <cell r="L51">
            <v>1365269.4610778443</v>
          </cell>
          <cell r="M51" t="str">
            <v>1,8</v>
          </cell>
          <cell r="P51">
            <v>0</v>
          </cell>
          <cell r="T51">
            <v>0</v>
          </cell>
        </row>
        <row r="52">
          <cell r="C52" t="str">
            <v>Здания, сооружения</v>
          </cell>
          <cell r="H52">
            <v>0</v>
          </cell>
          <cell r="L52">
            <v>625748.50299401197</v>
          </cell>
          <cell r="M52" t="str">
            <v>1,8</v>
          </cell>
          <cell r="P52">
            <v>0</v>
          </cell>
          <cell r="T52">
            <v>0</v>
          </cell>
        </row>
        <row r="53">
          <cell r="C53" t="str">
            <v>Здания, сооружения</v>
          </cell>
          <cell r="H53">
            <v>0</v>
          </cell>
          <cell r="L53">
            <v>1221556.8862275449</v>
          </cell>
          <cell r="M53" t="str">
            <v>1,8</v>
          </cell>
          <cell r="P53">
            <v>0</v>
          </cell>
          <cell r="T53">
            <v>0</v>
          </cell>
        </row>
        <row r="54">
          <cell r="C54" t="str">
            <v>Здания, сооружения</v>
          </cell>
          <cell r="H54">
            <v>0</v>
          </cell>
          <cell r="L54">
            <v>140119.76047904193</v>
          </cell>
          <cell r="M54" t="str">
            <v>1,9</v>
          </cell>
          <cell r="P54">
            <v>0</v>
          </cell>
          <cell r="T54">
            <v>0</v>
          </cell>
        </row>
        <row r="55">
          <cell r="C55" t="str">
            <v>Здания, сооружения</v>
          </cell>
          <cell r="H55">
            <v>0</v>
          </cell>
          <cell r="L55">
            <v>140119.76047904193</v>
          </cell>
          <cell r="M55" t="str">
            <v>1,9</v>
          </cell>
          <cell r="P55">
            <v>0</v>
          </cell>
          <cell r="T55">
            <v>0</v>
          </cell>
        </row>
        <row r="56">
          <cell r="C56" t="str">
            <v>Здания, сооружения</v>
          </cell>
          <cell r="H56">
            <v>0</v>
          </cell>
          <cell r="L56">
            <v>1916167.6646706588</v>
          </cell>
          <cell r="M56" t="str">
            <v>1,9</v>
          </cell>
          <cell r="P56">
            <v>0</v>
          </cell>
          <cell r="T56">
            <v>0</v>
          </cell>
        </row>
        <row r="57">
          <cell r="C57" t="str">
            <v>Здания, сооружения</v>
          </cell>
          <cell r="H57">
            <v>0</v>
          </cell>
          <cell r="L57">
            <v>543485.02994011971</v>
          </cell>
          <cell r="M57" t="str">
            <v>1,9</v>
          </cell>
          <cell r="P57">
            <v>0</v>
          </cell>
          <cell r="T57">
            <v>0</v>
          </cell>
        </row>
        <row r="58">
          <cell r="C58" t="str">
            <v>Здания, сооружения</v>
          </cell>
          <cell r="H58">
            <v>0</v>
          </cell>
          <cell r="L58">
            <v>598802.39520958089</v>
          </cell>
          <cell r="M58" t="str">
            <v>2,1</v>
          </cell>
          <cell r="P58">
            <v>0</v>
          </cell>
          <cell r="T58">
            <v>0</v>
          </cell>
        </row>
        <row r="59">
          <cell r="C59" t="str">
            <v>Прочие</v>
          </cell>
          <cell r="H59">
            <v>0</v>
          </cell>
          <cell r="L59">
            <v>0</v>
          </cell>
          <cell r="P59">
            <v>0</v>
          </cell>
          <cell r="T59">
            <v>0</v>
          </cell>
        </row>
        <row r="60">
          <cell r="C60" t="str">
            <v>Прочие</v>
          </cell>
          <cell r="H60">
            <v>0</v>
          </cell>
          <cell r="L60">
            <v>359281.43712574849</v>
          </cell>
          <cell r="M60" t="str">
            <v>1,10</v>
          </cell>
          <cell r="P60">
            <v>0</v>
          </cell>
          <cell r="T60">
            <v>0</v>
          </cell>
        </row>
        <row r="61">
          <cell r="C61" t="str">
            <v>Здания, сооружения</v>
          </cell>
          <cell r="H61">
            <v>0</v>
          </cell>
          <cell r="L61">
            <v>209580.83832335329</v>
          </cell>
          <cell r="M61" t="str">
            <v>2,3</v>
          </cell>
          <cell r="P61">
            <v>0</v>
          </cell>
          <cell r="T61">
            <v>0</v>
          </cell>
        </row>
        <row r="62">
          <cell r="C62" t="str">
            <v>Прочие</v>
          </cell>
          <cell r="H62">
            <v>0</v>
          </cell>
          <cell r="L62">
            <v>21916.167664670658</v>
          </cell>
          <cell r="M62" t="str">
            <v>2,3</v>
          </cell>
          <cell r="P62">
            <v>0</v>
          </cell>
          <cell r="T62">
            <v>0</v>
          </cell>
        </row>
        <row r="63">
          <cell r="C63" t="str">
            <v>Прочие</v>
          </cell>
          <cell r="H63">
            <v>0</v>
          </cell>
          <cell r="L63">
            <v>10958.083832335329</v>
          </cell>
          <cell r="M63" t="str">
            <v>2,3</v>
          </cell>
          <cell r="P63">
            <v>0</v>
          </cell>
          <cell r="T63">
            <v>0</v>
          </cell>
        </row>
        <row r="64">
          <cell r="C64" t="str">
            <v>Прочие</v>
          </cell>
          <cell r="H64">
            <v>0</v>
          </cell>
          <cell r="L64">
            <v>419161.67664670659</v>
          </cell>
          <cell r="M64" t="str">
            <v>2,1</v>
          </cell>
          <cell r="P64">
            <v>0</v>
          </cell>
          <cell r="T64">
            <v>0</v>
          </cell>
        </row>
        <row r="65">
          <cell r="H65">
            <v>0</v>
          </cell>
          <cell r="L65">
            <v>0</v>
          </cell>
          <cell r="P65">
            <v>0</v>
          </cell>
          <cell r="T65">
            <v>0</v>
          </cell>
        </row>
        <row r="66">
          <cell r="C66" t="str">
            <v>Здания, сооружения</v>
          </cell>
          <cell r="H66">
            <v>0</v>
          </cell>
          <cell r="L66">
            <v>802091.11277072446</v>
          </cell>
          <cell r="M66" t="str">
            <v>2,3</v>
          </cell>
          <cell r="P66">
            <v>0</v>
          </cell>
          <cell r="T66">
            <v>0</v>
          </cell>
        </row>
        <row r="67">
          <cell r="C67" t="str">
            <v>Здания, сооружения</v>
          </cell>
          <cell r="H67">
            <v>0</v>
          </cell>
          <cell r="L67">
            <v>11013381</v>
          </cell>
          <cell r="M67" t="str">
            <v>2,5</v>
          </cell>
          <cell r="P67">
            <v>0</v>
          </cell>
          <cell r="T67">
            <v>0</v>
          </cell>
        </row>
        <row r="68">
          <cell r="C68" t="str">
            <v>Здания, сооружения</v>
          </cell>
          <cell r="H68">
            <v>0</v>
          </cell>
          <cell r="L68">
            <v>535474.2345033607</v>
          </cell>
          <cell r="M68" t="str">
            <v>2,3</v>
          </cell>
          <cell r="P68">
            <v>0</v>
          </cell>
          <cell r="T68">
            <v>0</v>
          </cell>
        </row>
        <row r="69">
          <cell r="C69" t="str">
            <v>Здания, сооружения</v>
          </cell>
          <cell r="H69">
            <v>0</v>
          </cell>
          <cell r="L69">
            <v>1143611.6504854369</v>
          </cell>
          <cell r="M69" t="str">
            <v>2,3</v>
          </cell>
          <cell r="P69">
            <v>0</v>
          </cell>
          <cell r="T69">
            <v>0</v>
          </cell>
        </row>
        <row r="70">
          <cell r="C70" t="str">
            <v>Здания, сооружения</v>
          </cell>
          <cell r="H70">
            <v>0</v>
          </cell>
          <cell r="L70">
            <v>113144.13741598208</v>
          </cell>
          <cell r="M70" t="str">
            <v>2,3</v>
          </cell>
          <cell r="P70">
            <v>0</v>
          </cell>
          <cell r="T70">
            <v>0</v>
          </cell>
        </row>
        <row r="71">
          <cell r="C71" t="str">
            <v>Здания, сооружения</v>
          </cell>
          <cell r="H71">
            <v>0</v>
          </cell>
          <cell r="L71">
            <v>627333.83121732634</v>
          </cell>
          <cell r="M71" t="str">
            <v>2,3</v>
          </cell>
          <cell r="P71">
            <v>0</v>
          </cell>
          <cell r="T71">
            <v>0</v>
          </cell>
        </row>
        <row r="72">
          <cell r="C72" t="str">
            <v>Здания, сооружения</v>
          </cell>
          <cell r="H72">
            <v>0</v>
          </cell>
          <cell r="L72">
            <v>309185.95967139659</v>
          </cell>
          <cell r="M72" t="str">
            <v>2,3</v>
          </cell>
          <cell r="P72">
            <v>0</v>
          </cell>
          <cell r="T72">
            <v>0</v>
          </cell>
        </row>
        <row r="73">
          <cell r="C73" t="str">
            <v>Здания, сооружения</v>
          </cell>
          <cell r="H73">
            <v>0</v>
          </cell>
          <cell r="L73">
            <v>89619.118745332336</v>
          </cell>
          <cell r="M73" t="str">
            <v>2,3</v>
          </cell>
          <cell r="P73">
            <v>0</v>
          </cell>
          <cell r="T73">
            <v>0</v>
          </cell>
        </row>
        <row r="74">
          <cell r="C74" t="str">
            <v>Прочие</v>
          </cell>
          <cell r="H74">
            <v>0</v>
          </cell>
          <cell r="L74">
            <v>51800</v>
          </cell>
          <cell r="M74" t="str">
            <v>2,3</v>
          </cell>
          <cell r="P74">
            <v>0</v>
          </cell>
          <cell r="T74">
            <v>0</v>
          </cell>
        </row>
        <row r="75">
          <cell r="C75" t="str">
            <v>Здания, сооружения</v>
          </cell>
          <cell r="H75">
            <v>0</v>
          </cell>
          <cell r="L75">
            <v>87378.640776699031</v>
          </cell>
          <cell r="M75" t="str">
            <v>2,3</v>
          </cell>
          <cell r="P75">
            <v>0</v>
          </cell>
          <cell r="T75">
            <v>0</v>
          </cell>
        </row>
        <row r="76">
          <cell r="C76" t="str">
            <v>Производственное оборудование</v>
          </cell>
          <cell r="H76">
            <v>0</v>
          </cell>
          <cell r="L76">
            <v>246900.67214339061</v>
          </cell>
          <cell r="M76" t="str">
            <v>2,3</v>
          </cell>
          <cell r="P76">
            <v>0</v>
          </cell>
          <cell r="T76">
            <v>0</v>
          </cell>
        </row>
        <row r="77">
          <cell r="C77" t="str">
            <v>Прочие</v>
          </cell>
          <cell r="H77">
            <v>0</v>
          </cell>
          <cell r="L77">
            <v>50410.75429424944</v>
          </cell>
          <cell r="M77" t="str">
            <v>2,3</v>
          </cell>
          <cell r="P77">
            <v>0</v>
          </cell>
          <cell r="T77">
            <v>0</v>
          </cell>
        </row>
        <row r="78">
          <cell r="C78" t="str">
            <v xml:space="preserve">Прочее оборудование </v>
          </cell>
          <cell r="H78">
            <v>0</v>
          </cell>
          <cell r="L78">
            <v>47904.191616766468</v>
          </cell>
          <cell r="M78" t="str">
            <v>2,3</v>
          </cell>
          <cell r="P78">
            <v>0</v>
          </cell>
          <cell r="T78">
            <v>0</v>
          </cell>
        </row>
        <row r="79">
          <cell r="C79" t="str">
            <v xml:space="preserve">Прочее оборудование </v>
          </cell>
          <cell r="H79">
            <v>0</v>
          </cell>
          <cell r="L79">
            <v>26946.107784431137</v>
          </cell>
          <cell r="M79" t="str">
            <v>2,3</v>
          </cell>
          <cell r="P79">
            <v>0</v>
          </cell>
          <cell r="T79">
            <v>0</v>
          </cell>
        </row>
        <row r="80">
          <cell r="C80" t="str">
            <v xml:space="preserve">Прочее оборудование </v>
          </cell>
          <cell r="H80">
            <v>0</v>
          </cell>
          <cell r="L80">
            <v>114970.05988023953</v>
          </cell>
          <cell r="M80" t="str">
            <v>2,3</v>
          </cell>
          <cell r="P80">
            <v>0</v>
          </cell>
          <cell r="T80">
            <v>0</v>
          </cell>
        </row>
        <row r="81">
          <cell r="H81">
            <v>0</v>
          </cell>
          <cell r="L81">
            <v>0</v>
          </cell>
          <cell r="P81">
            <v>0</v>
          </cell>
          <cell r="T81">
            <v>0</v>
          </cell>
        </row>
        <row r="82">
          <cell r="H82">
            <v>0</v>
          </cell>
          <cell r="L82">
            <v>0</v>
          </cell>
          <cell r="P82">
            <v>0</v>
          </cell>
          <cell r="T82">
            <v>0</v>
          </cell>
        </row>
        <row r="83">
          <cell r="H83">
            <v>0</v>
          </cell>
          <cell r="L83">
            <v>0</v>
          </cell>
          <cell r="P83">
            <v>0</v>
          </cell>
          <cell r="T83">
            <v>0</v>
          </cell>
        </row>
        <row r="84">
          <cell r="H84">
            <v>0</v>
          </cell>
          <cell r="L84">
            <v>0</v>
          </cell>
          <cell r="P84">
            <v>0</v>
          </cell>
          <cell r="T84">
            <v>0</v>
          </cell>
        </row>
        <row r="85">
          <cell r="H85">
            <v>0</v>
          </cell>
          <cell r="L85">
            <v>0</v>
          </cell>
          <cell r="P85">
            <v>0</v>
          </cell>
          <cell r="T85">
            <v>0</v>
          </cell>
        </row>
        <row r="86">
          <cell r="H86">
            <v>0</v>
          </cell>
          <cell r="L86">
            <v>0</v>
          </cell>
          <cell r="P86">
            <v>0</v>
          </cell>
          <cell r="T86">
            <v>0</v>
          </cell>
        </row>
        <row r="87">
          <cell r="H87">
            <v>0</v>
          </cell>
          <cell r="L87">
            <v>0</v>
          </cell>
          <cell r="P87">
            <v>0</v>
          </cell>
          <cell r="T87">
            <v>0</v>
          </cell>
        </row>
        <row r="88">
          <cell r="H88">
            <v>0</v>
          </cell>
          <cell r="L88">
            <v>0</v>
          </cell>
          <cell r="P88">
            <v>0</v>
          </cell>
          <cell r="T88">
            <v>0</v>
          </cell>
        </row>
        <row r="89">
          <cell r="H89">
            <v>0</v>
          </cell>
          <cell r="L89">
            <v>0</v>
          </cell>
          <cell r="P89">
            <v>0</v>
          </cell>
          <cell r="T89">
            <v>0</v>
          </cell>
        </row>
        <row r="90">
          <cell r="H90">
            <v>0</v>
          </cell>
          <cell r="L90">
            <v>0</v>
          </cell>
          <cell r="P90">
            <v>0</v>
          </cell>
          <cell r="T90">
            <v>0</v>
          </cell>
        </row>
        <row r="91">
          <cell r="H91">
            <v>0</v>
          </cell>
          <cell r="L91">
            <v>0</v>
          </cell>
          <cell r="P91">
            <v>0</v>
          </cell>
          <cell r="T91">
            <v>0</v>
          </cell>
        </row>
        <row r="92">
          <cell r="H92">
            <v>0</v>
          </cell>
          <cell r="L92">
            <v>24243355.064119708</v>
          </cell>
          <cell r="P92">
            <v>7501867.064973861</v>
          </cell>
          <cell r="T92">
            <v>0</v>
          </cell>
        </row>
        <row r="95">
          <cell r="C95" t="str">
            <v>Прочие</v>
          </cell>
          <cell r="H95">
            <v>0</v>
          </cell>
          <cell r="L95">
            <v>713218.8200149365</v>
          </cell>
          <cell r="M95" t="str">
            <v>1,12</v>
          </cell>
          <cell r="P95">
            <v>0</v>
          </cell>
          <cell r="T95">
            <v>0</v>
          </cell>
        </row>
        <row r="96">
          <cell r="C96" t="str">
            <v>Прочие</v>
          </cell>
          <cell r="H96">
            <v>0</v>
          </cell>
          <cell r="L96">
            <v>215085.884988798</v>
          </cell>
          <cell r="M96" t="str">
            <v>2,1</v>
          </cell>
          <cell r="P96">
            <v>0</v>
          </cell>
          <cell r="T96">
            <v>0</v>
          </cell>
        </row>
        <row r="97">
          <cell r="C97" t="str">
            <v>Прочие</v>
          </cell>
          <cell r="H97">
            <v>0</v>
          </cell>
          <cell r="L97">
            <v>62733.383121732601</v>
          </cell>
          <cell r="M97" t="str">
            <v>1,8</v>
          </cell>
          <cell r="P97">
            <v>0</v>
          </cell>
          <cell r="T97">
            <v>0</v>
          </cell>
        </row>
        <row r="98">
          <cell r="C98" t="str">
            <v>Прочие</v>
          </cell>
          <cell r="H98">
            <v>0</v>
          </cell>
          <cell r="L98">
            <v>30246.452576549698</v>
          </cell>
          <cell r="M98" t="str">
            <v>1,8</v>
          </cell>
          <cell r="P98">
            <v>0</v>
          </cell>
          <cell r="T98">
            <v>0</v>
          </cell>
        </row>
        <row r="99">
          <cell r="C99" t="str">
            <v>Прочие</v>
          </cell>
          <cell r="H99">
            <v>0</v>
          </cell>
          <cell r="L99">
            <v>504107.54294249439</v>
          </cell>
          <cell r="M99" t="str">
            <v>1,9</v>
          </cell>
          <cell r="P99">
            <v>0</v>
          </cell>
          <cell r="T99">
            <v>0</v>
          </cell>
        </row>
        <row r="100">
          <cell r="C100" t="str">
            <v>Прочие</v>
          </cell>
          <cell r="H100">
            <v>138909.63405526499</v>
          </cell>
          <cell r="I100" t="str">
            <v>1,8</v>
          </cell>
          <cell r="L100">
            <v>0</v>
          </cell>
          <cell r="P100">
            <v>0</v>
          </cell>
          <cell r="T100">
            <v>0</v>
          </cell>
        </row>
        <row r="101">
          <cell r="C101" t="str">
            <v>Прочие</v>
          </cell>
          <cell r="H101">
            <v>38922.155688622799</v>
          </cell>
          <cell r="I101" t="str">
            <v>1,8</v>
          </cell>
          <cell r="L101">
            <v>0</v>
          </cell>
          <cell r="P101">
            <v>0</v>
          </cell>
          <cell r="T101">
            <v>0</v>
          </cell>
        </row>
        <row r="102">
          <cell r="C102" t="str">
            <v>Прочие</v>
          </cell>
          <cell r="H102">
            <v>0</v>
          </cell>
          <cell r="L102">
            <v>151988.55507868383</v>
          </cell>
          <cell r="M102" t="str">
            <v>1,12</v>
          </cell>
          <cell r="P102">
            <v>0</v>
          </cell>
          <cell r="T102">
            <v>0</v>
          </cell>
        </row>
        <row r="103">
          <cell r="C103" t="str">
            <v>Прочие</v>
          </cell>
          <cell r="H103">
            <v>0</v>
          </cell>
          <cell r="L103">
            <v>518000</v>
          </cell>
          <cell r="M103" t="str">
            <v>2,1</v>
          </cell>
          <cell r="P103">
            <v>0</v>
          </cell>
          <cell r="T103">
            <v>0</v>
          </cell>
        </row>
        <row r="104">
          <cell r="H104">
            <v>0</v>
          </cell>
          <cell r="L104">
            <v>0</v>
          </cell>
          <cell r="P104">
            <v>0</v>
          </cell>
          <cell r="T104">
            <v>0</v>
          </cell>
        </row>
        <row r="105">
          <cell r="H105">
            <v>0</v>
          </cell>
          <cell r="L105">
            <v>0</v>
          </cell>
          <cell r="P105">
            <v>0</v>
          </cell>
          <cell r="T105">
            <v>0</v>
          </cell>
        </row>
        <row r="106">
          <cell r="H106">
            <v>177831.78974388778</v>
          </cell>
          <cell r="L106">
            <v>2195380.6387231951</v>
          </cell>
          <cell r="P106">
            <v>0</v>
          </cell>
          <cell r="T106">
            <v>0</v>
          </cell>
        </row>
        <row r="108">
          <cell r="H108">
            <v>1758690.4239933277</v>
          </cell>
          <cell r="L108">
            <v>26828350.045520891</v>
          </cell>
          <cell r="P108">
            <v>52943612.722558975</v>
          </cell>
          <cell r="T108">
            <v>0</v>
          </cell>
        </row>
        <row r="112">
          <cell r="H112">
            <v>0</v>
          </cell>
          <cell r="L112">
            <v>0</v>
          </cell>
          <cell r="P112">
            <v>0</v>
          </cell>
          <cell r="T112">
            <v>0</v>
          </cell>
        </row>
        <row r="113">
          <cell r="H113">
            <v>0</v>
          </cell>
          <cell r="L113">
            <v>0</v>
          </cell>
          <cell r="P113">
            <v>0</v>
          </cell>
          <cell r="T113">
            <v>0</v>
          </cell>
        </row>
        <row r="114">
          <cell r="H114">
            <v>0</v>
          </cell>
          <cell r="L114">
            <v>0</v>
          </cell>
          <cell r="P114">
            <v>0</v>
          </cell>
          <cell r="T114">
            <v>0</v>
          </cell>
        </row>
        <row r="115">
          <cell r="H115">
            <v>0</v>
          </cell>
          <cell r="L115">
            <v>0</v>
          </cell>
          <cell r="P115">
            <v>0</v>
          </cell>
          <cell r="T115">
            <v>0</v>
          </cell>
        </row>
        <row r="116">
          <cell r="H116">
            <v>0</v>
          </cell>
          <cell r="L116">
            <v>0</v>
          </cell>
          <cell r="P116">
            <v>0</v>
          </cell>
          <cell r="T116">
            <v>0</v>
          </cell>
        </row>
        <row r="117">
          <cell r="H117">
            <v>0</v>
          </cell>
          <cell r="L117">
            <v>0</v>
          </cell>
          <cell r="P117">
            <v>0</v>
          </cell>
          <cell r="T117">
            <v>0</v>
          </cell>
        </row>
        <row r="118">
          <cell r="H118">
            <v>0</v>
          </cell>
          <cell r="L118">
            <v>0</v>
          </cell>
          <cell r="P118">
            <v>0</v>
          </cell>
          <cell r="T118">
            <v>0</v>
          </cell>
        </row>
        <row r="119">
          <cell r="H119">
            <v>0</v>
          </cell>
          <cell r="L119">
            <v>0</v>
          </cell>
          <cell r="P119">
            <v>0</v>
          </cell>
          <cell r="T119">
            <v>0</v>
          </cell>
        </row>
        <row r="120">
          <cell r="H120">
            <v>0</v>
          </cell>
          <cell r="L120">
            <v>0</v>
          </cell>
          <cell r="P120">
            <v>0</v>
          </cell>
          <cell r="T120">
            <v>0</v>
          </cell>
        </row>
        <row r="121">
          <cell r="H121">
            <v>0</v>
          </cell>
          <cell r="L121">
            <v>0</v>
          </cell>
          <cell r="P121">
            <v>0</v>
          </cell>
          <cell r="T121">
            <v>0</v>
          </cell>
        </row>
        <row r="122">
          <cell r="H122">
            <v>0</v>
          </cell>
          <cell r="L122">
            <v>0</v>
          </cell>
          <cell r="P122">
            <v>0</v>
          </cell>
          <cell r="T122">
            <v>0</v>
          </cell>
        </row>
        <row r="123">
          <cell r="H123">
            <v>0</v>
          </cell>
          <cell r="L123">
            <v>0</v>
          </cell>
          <cell r="P123">
            <v>0</v>
          </cell>
          <cell r="T123">
            <v>0</v>
          </cell>
        </row>
        <row r="124">
          <cell r="H124">
            <v>0</v>
          </cell>
          <cell r="L124">
            <v>0</v>
          </cell>
          <cell r="P124">
            <v>0</v>
          </cell>
          <cell r="T124">
            <v>0</v>
          </cell>
        </row>
        <row r="125">
          <cell r="H125">
            <v>0</v>
          </cell>
          <cell r="L125">
            <v>0</v>
          </cell>
          <cell r="P125">
            <v>0</v>
          </cell>
          <cell r="T125">
            <v>0</v>
          </cell>
        </row>
        <row r="126">
          <cell r="H126">
            <v>0</v>
          </cell>
          <cell r="L126">
            <v>0</v>
          </cell>
          <cell r="P126">
            <v>0</v>
          </cell>
          <cell r="T126">
            <v>0</v>
          </cell>
        </row>
        <row r="127">
          <cell r="H127">
            <v>0</v>
          </cell>
          <cell r="L127">
            <v>0</v>
          </cell>
          <cell r="P127">
            <v>0</v>
          </cell>
          <cell r="T127">
            <v>0</v>
          </cell>
        </row>
        <row r="128">
          <cell r="H128">
            <v>0</v>
          </cell>
          <cell r="L128">
            <v>0</v>
          </cell>
          <cell r="P128">
            <v>0</v>
          </cell>
          <cell r="T128">
            <v>0</v>
          </cell>
        </row>
        <row r="129">
          <cell r="H129">
            <v>0</v>
          </cell>
          <cell r="L129">
            <v>0</v>
          </cell>
          <cell r="P129">
            <v>0</v>
          </cell>
          <cell r="T129">
            <v>0</v>
          </cell>
        </row>
        <row r="130">
          <cell r="H130">
            <v>0</v>
          </cell>
          <cell r="L130">
            <v>0</v>
          </cell>
          <cell r="P130">
            <v>0</v>
          </cell>
          <cell r="T130">
            <v>0</v>
          </cell>
        </row>
        <row r="131">
          <cell r="H131">
            <v>0</v>
          </cell>
          <cell r="L131">
            <v>0</v>
          </cell>
          <cell r="P131">
            <v>0</v>
          </cell>
          <cell r="T131">
            <v>0</v>
          </cell>
        </row>
        <row r="132">
          <cell r="H132">
            <v>0</v>
          </cell>
          <cell r="L132">
            <v>0</v>
          </cell>
          <cell r="P132">
            <v>0</v>
          </cell>
          <cell r="T132">
            <v>0</v>
          </cell>
        </row>
        <row r="133">
          <cell r="H133">
            <v>0</v>
          </cell>
          <cell r="L133">
            <v>0</v>
          </cell>
          <cell r="P133">
            <v>0</v>
          </cell>
          <cell r="T133">
            <v>0</v>
          </cell>
        </row>
        <row r="134">
          <cell r="H134">
            <v>0</v>
          </cell>
          <cell r="L134">
            <v>0</v>
          </cell>
          <cell r="P134">
            <v>0</v>
          </cell>
          <cell r="T134">
            <v>0</v>
          </cell>
        </row>
        <row r="137">
          <cell r="H137">
            <v>0</v>
          </cell>
          <cell r="L137">
            <v>0</v>
          </cell>
          <cell r="P137">
            <v>0</v>
          </cell>
          <cell r="T137">
            <v>0</v>
          </cell>
        </row>
        <row r="138">
          <cell r="H138">
            <v>0</v>
          </cell>
          <cell r="L138">
            <v>0</v>
          </cell>
          <cell r="P138">
            <v>0</v>
          </cell>
          <cell r="T138">
            <v>0</v>
          </cell>
        </row>
        <row r="139">
          <cell r="H139">
            <v>0</v>
          </cell>
          <cell r="L139">
            <v>0</v>
          </cell>
          <cell r="P139">
            <v>0</v>
          </cell>
          <cell r="T139">
            <v>0</v>
          </cell>
        </row>
        <row r="140">
          <cell r="H140">
            <v>0</v>
          </cell>
          <cell r="L140">
            <v>0</v>
          </cell>
          <cell r="P140">
            <v>0</v>
          </cell>
          <cell r="T140">
            <v>0</v>
          </cell>
        </row>
        <row r="141">
          <cell r="H141">
            <v>0</v>
          </cell>
          <cell r="L141">
            <v>0</v>
          </cell>
          <cell r="P141">
            <v>0</v>
          </cell>
          <cell r="T141">
            <v>0</v>
          </cell>
        </row>
        <row r="142">
          <cell r="H142">
            <v>0</v>
          </cell>
          <cell r="L142">
            <v>0</v>
          </cell>
          <cell r="P142">
            <v>0</v>
          </cell>
          <cell r="T142">
            <v>0</v>
          </cell>
        </row>
        <row r="143">
          <cell r="H143">
            <v>0</v>
          </cell>
          <cell r="L143">
            <v>0</v>
          </cell>
          <cell r="P143">
            <v>0</v>
          </cell>
          <cell r="T143">
            <v>0</v>
          </cell>
        </row>
        <row r="144">
          <cell r="H144">
            <v>0</v>
          </cell>
          <cell r="L144">
            <v>0</v>
          </cell>
          <cell r="P144">
            <v>0</v>
          </cell>
          <cell r="T144">
            <v>0</v>
          </cell>
        </row>
        <row r="145">
          <cell r="H145">
            <v>0</v>
          </cell>
          <cell r="L145">
            <v>0</v>
          </cell>
          <cell r="P145">
            <v>0</v>
          </cell>
          <cell r="T145">
            <v>0</v>
          </cell>
        </row>
        <row r="146">
          <cell r="H146">
            <v>0</v>
          </cell>
          <cell r="L146">
            <v>0</v>
          </cell>
          <cell r="P146">
            <v>0</v>
          </cell>
          <cell r="T146">
            <v>0</v>
          </cell>
        </row>
        <row r="147">
          <cell r="H147">
            <v>0</v>
          </cell>
          <cell r="L147">
            <v>0</v>
          </cell>
          <cell r="P147">
            <v>0</v>
          </cell>
          <cell r="T147">
            <v>0</v>
          </cell>
        </row>
        <row r="148">
          <cell r="H148">
            <v>0</v>
          </cell>
          <cell r="L148">
            <v>0</v>
          </cell>
          <cell r="P148">
            <v>0</v>
          </cell>
          <cell r="T148">
            <v>0</v>
          </cell>
        </row>
        <row r="149">
          <cell r="H149">
            <v>0</v>
          </cell>
          <cell r="L149">
            <v>0</v>
          </cell>
          <cell r="P149">
            <v>0</v>
          </cell>
          <cell r="T149">
            <v>0</v>
          </cell>
        </row>
        <row r="150">
          <cell r="H150">
            <v>0</v>
          </cell>
          <cell r="L150">
            <v>0</v>
          </cell>
          <cell r="P150">
            <v>0</v>
          </cell>
          <cell r="T150">
            <v>0</v>
          </cell>
        </row>
        <row r="151">
          <cell r="H151">
            <v>0</v>
          </cell>
          <cell r="L151">
            <v>0</v>
          </cell>
          <cell r="P151">
            <v>0</v>
          </cell>
          <cell r="T151">
            <v>0</v>
          </cell>
        </row>
        <row r="154">
          <cell r="H154">
            <v>0</v>
          </cell>
          <cell r="L154">
            <v>0</v>
          </cell>
          <cell r="P154">
            <v>0</v>
          </cell>
          <cell r="T154">
            <v>0</v>
          </cell>
        </row>
        <row r="155">
          <cell r="H155">
            <v>0</v>
          </cell>
          <cell r="L155">
            <v>0</v>
          </cell>
          <cell r="P155">
            <v>0</v>
          </cell>
          <cell r="T155">
            <v>0</v>
          </cell>
        </row>
        <row r="156">
          <cell r="H156">
            <v>0</v>
          </cell>
          <cell r="L156">
            <v>0</v>
          </cell>
          <cell r="P156">
            <v>0</v>
          </cell>
          <cell r="T156">
            <v>0</v>
          </cell>
        </row>
        <row r="157">
          <cell r="H157">
            <v>0</v>
          </cell>
          <cell r="L157">
            <v>0</v>
          </cell>
          <cell r="P157">
            <v>0</v>
          </cell>
          <cell r="T157">
            <v>0</v>
          </cell>
        </row>
        <row r="158">
          <cell r="H158">
            <v>0</v>
          </cell>
          <cell r="L158">
            <v>0</v>
          </cell>
          <cell r="P158">
            <v>0</v>
          </cell>
          <cell r="T158">
            <v>0</v>
          </cell>
        </row>
        <row r="159">
          <cell r="H159">
            <v>0</v>
          </cell>
          <cell r="L159">
            <v>0</v>
          </cell>
          <cell r="P159">
            <v>0</v>
          </cell>
          <cell r="T159">
            <v>0</v>
          </cell>
        </row>
        <row r="160">
          <cell r="H160">
            <v>0</v>
          </cell>
          <cell r="L160">
            <v>0</v>
          </cell>
          <cell r="P160">
            <v>0</v>
          </cell>
          <cell r="T160">
            <v>0</v>
          </cell>
        </row>
        <row r="161">
          <cell r="H161">
            <v>0</v>
          </cell>
          <cell r="L161">
            <v>0</v>
          </cell>
          <cell r="P161">
            <v>0</v>
          </cell>
          <cell r="T161">
            <v>0</v>
          </cell>
        </row>
        <row r="162">
          <cell r="H162">
            <v>0</v>
          </cell>
          <cell r="L162">
            <v>0</v>
          </cell>
          <cell r="P162">
            <v>0</v>
          </cell>
          <cell r="T162">
            <v>0</v>
          </cell>
        </row>
        <row r="163">
          <cell r="H163">
            <v>0</v>
          </cell>
          <cell r="L163">
            <v>0</v>
          </cell>
          <cell r="P163">
            <v>0</v>
          </cell>
          <cell r="T163">
            <v>0</v>
          </cell>
        </row>
        <row r="164">
          <cell r="H164">
            <v>0</v>
          </cell>
          <cell r="L164">
            <v>0</v>
          </cell>
          <cell r="P164">
            <v>0</v>
          </cell>
          <cell r="T164">
            <v>0</v>
          </cell>
        </row>
        <row r="165">
          <cell r="H165">
            <v>0</v>
          </cell>
          <cell r="L165">
            <v>0</v>
          </cell>
          <cell r="P165">
            <v>0</v>
          </cell>
          <cell r="T165">
            <v>0</v>
          </cell>
        </row>
        <row r="167">
          <cell r="H167">
            <v>0</v>
          </cell>
          <cell r="L167">
            <v>0</v>
          </cell>
          <cell r="P167">
            <v>0</v>
          </cell>
          <cell r="T167">
            <v>0</v>
          </cell>
        </row>
        <row r="171">
          <cell r="H171">
            <v>0</v>
          </cell>
          <cell r="L171">
            <v>0</v>
          </cell>
          <cell r="P171">
            <v>0</v>
          </cell>
          <cell r="T171">
            <v>0</v>
          </cell>
        </row>
        <row r="172">
          <cell r="H172">
            <v>0</v>
          </cell>
          <cell r="L172">
            <v>0</v>
          </cell>
          <cell r="P172">
            <v>0</v>
          </cell>
          <cell r="T172">
            <v>0</v>
          </cell>
        </row>
        <row r="173">
          <cell r="H173">
            <v>0</v>
          </cell>
          <cell r="L173">
            <v>0</v>
          </cell>
          <cell r="P173">
            <v>0</v>
          </cell>
          <cell r="T173">
            <v>0</v>
          </cell>
        </row>
        <row r="174">
          <cell r="H174">
            <v>0</v>
          </cell>
          <cell r="L174">
            <v>0</v>
          </cell>
          <cell r="P174">
            <v>0</v>
          </cell>
          <cell r="T174">
            <v>0</v>
          </cell>
        </row>
        <row r="175">
          <cell r="H175">
            <v>0</v>
          </cell>
          <cell r="L175">
            <v>0</v>
          </cell>
          <cell r="P175">
            <v>0</v>
          </cell>
          <cell r="T175">
            <v>0</v>
          </cell>
        </row>
        <row r="176">
          <cell r="H176">
            <v>0</v>
          </cell>
          <cell r="L176">
            <v>0</v>
          </cell>
          <cell r="P176">
            <v>0</v>
          </cell>
          <cell r="T176">
            <v>0</v>
          </cell>
        </row>
        <row r="177">
          <cell r="H177">
            <v>0</v>
          </cell>
          <cell r="L177">
            <v>0</v>
          </cell>
          <cell r="P177">
            <v>0</v>
          </cell>
          <cell r="T177">
            <v>0</v>
          </cell>
        </row>
        <row r="178">
          <cell r="H178">
            <v>0</v>
          </cell>
          <cell r="L178">
            <v>0</v>
          </cell>
          <cell r="P178">
            <v>0</v>
          </cell>
          <cell r="T178">
            <v>0</v>
          </cell>
        </row>
        <row r="179">
          <cell r="H179">
            <v>0</v>
          </cell>
          <cell r="L179">
            <v>0</v>
          </cell>
          <cell r="P179">
            <v>0</v>
          </cell>
          <cell r="T179">
            <v>0</v>
          </cell>
        </row>
        <row r="180">
          <cell r="H180">
            <v>0</v>
          </cell>
          <cell r="L180">
            <v>0</v>
          </cell>
          <cell r="P180">
            <v>0</v>
          </cell>
          <cell r="T180">
            <v>0</v>
          </cell>
        </row>
        <row r="181">
          <cell r="H181">
            <v>0</v>
          </cell>
          <cell r="L181">
            <v>0</v>
          </cell>
          <cell r="P181">
            <v>0</v>
          </cell>
          <cell r="T181">
            <v>0</v>
          </cell>
        </row>
        <row r="182">
          <cell r="H182">
            <v>0</v>
          </cell>
          <cell r="L182">
            <v>0</v>
          </cell>
          <cell r="P182">
            <v>0</v>
          </cell>
          <cell r="T182">
            <v>0</v>
          </cell>
        </row>
        <row r="183">
          <cell r="H183">
            <v>0</v>
          </cell>
          <cell r="L183">
            <v>0</v>
          </cell>
          <cell r="P183">
            <v>0</v>
          </cell>
          <cell r="T183">
            <v>0</v>
          </cell>
        </row>
        <row r="184">
          <cell r="H184">
            <v>0</v>
          </cell>
          <cell r="L184">
            <v>0</v>
          </cell>
          <cell r="P184">
            <v>0</v>
          </cell>
          <cell r="T184">
            <v>0</v>
          </cell>
        </row>
        <row r="185">
          <cell r="H185">
            <v>0</v>
          </cell>
          <cell r="L185">
            <v>0</v>
          </cell>
          <cell r="P185">
            <v>0</v>
          </cell>
          <cell r="T185">
            <v>0</v>
          </cell>
        </row>
        <row r="186">
          <cell r="H186">
            <v>0</v>
          </cell>
          <cell r="L186">
            <v>0</v>
          </cell>
          <cell r="P186">
            <v>0</v>
          </cell>
          <cell r="T186">
            <v>0</v>
          </cell>
        </row>
        <row r="187">
          <cell r="H187">
            <v>0</v>
          </cell>
          <cell r="L187">
            <v>0</v>
          </cell>
          <cell r="P187">
            <v>0</v>
          </cell>
          <cell r="T187">
            <v>0</v>
          </cell>
        </row>
        <row r="188">
          <cell r="H188">
            <v>0</v>
          </cell>
          <cell r="L188">
            <v>0</v>
          </cell>
          <cell r="P188">
            <v>0</v>
          </cell>
          <cell r="T188">
            <v>0</v>
          </cell>
        </row>
        <row r="189">
          <cell r="H189">
            <v>0</v>
          </cell>
          <cell r="L189">
            <v>0</v>
          </cell>
          <cell r="P189">
            <v>0</v>
          </cell>
          <cell r="T189">
            <v>0</v>
          </cell>
        </row>
        <row r="190">
          <cell r="H190">
            <v>0</v>
          </cell>
          <cell r="L190">
            <v>0</v>
          </cell>
          <cell r="P190">
            <v>0</v>
          </cell>
          <cell r="T190">
            <v>0</v>
          </cell>
        </row>
        <row r="191">
          <cell r="H191">
            <v>0</v>
          </cell>
          <cell r="L191">
            <v>0</v>
          </cell>
          <cell r="P191">
            <v>0</v>
          </cell>
          <cell r="T191">
            <v>0</v>
          </cell>
        </row>
        <row r="192">
          <cell r="H192">
            <v>0</v>
          </cell>
          <cell r="L192">
            <v>0</v>
          </cell>
          <cell r="P192">
            <v>0</v>
          </cell>
          <cell r="T192">
            <v>0</v>
          </cell>
        </row>
        <row r="193">
          <cell r="H193">
            <v>0</v>
          </cell>
          <cell r="L193">
            <v>0</v>
          </cell>
          <cell r="P193">
            <v>0</v>
          </cell>
          <cell r="T193">
            <v>0</v>
          </cell>
        </row>
        <row r="196">
          <cell r="H196">
            <v>0</v>
          </cell>
          <cell r="L196">
            <v>0</v>
          </cell>
          <cell r="P196">
            <v>0</v>
          </cell>
          <cell r="T196">
            <v>0</v>
          </cell>
        </row>
        <row r="197">
          <cell r="H197">
            <v>0</v>
          </cell>
          <cell r="L197">
            <v>0</v>
          </cell>
          <cell r="P197">
            <v>0</v>
          </cell>
          <cell r="T197">
            <v>0</v>
          </cell>
        </row>
        <row r="198">
          <cell r="H198">
            <v>0</v>
          </cell>
          <cell r="L198">
            <v>0</v>
          </cell>
          <cell r="P198">
            <v>0</v>
          </cell>
          <cell r="T198">
            <v>0</v>
          </cell>
        </row>
        <row r="199">
          <cell r="H199">
            <v>0</v>
          </cell>
          <cell r="L199">
            <v>0</v>
          </cell>
          <cell r="P199">
            <v>0</v>
          </cell>
          <cell r="T199">
            <v>0</v>
          </cell>
        </row>
        <row r="200">
          <cell r="H200">
            <v>0</v>
          </cell>
          <cell r="L200">
            <v>0</v>
          </cell>
          <cell r="P200">
            <v>0</v>
          </cell>
          <cell r="T200">
            <v>0</v>
          </cell>
        </row>
        <row r="201">
          <cell r="H201">
            <v>0</v>
          </cell>
          <cell r="L201">
            <v>0</v>
          </cell>
          <cell r="P201">
            <v>0</v>
          </cell>
          <cell r="T201">
            <v>0</v>
          </cell>
        </row>
        <row r="202">
          <cell r="H202">
            <v>0</v>
          </cell>
          <cell r="L202">
            <v>0</v>
          </cell>
          <cell r="P202">
            <v>0</v>
          </cell>
          <cell r="T202">
            <v>0</v>
          </cell>
        </row>
        <row r="203">
          <cell r="H203">
            <v>0</v>
          </cell>
          <cell r="L203">
            <v>0</v>
          </cell>
          <cell r="P203">
            <v>0</v>
          </cell>
          <cell r="T203">
            <v>0</v>
          </cell>
        </row>
        <row r="204">
          <cell r="H204">
            <v>0</v>
          </cell>
          <cell r="L204">
            <v>0</v>
          </cell>
          <cell r="P204">
            <v>0</v>
          </cell>
          <cell r="T204">
            <v>0</v>
          </cell>
        </row>
        <row r="205">
          <cell r="H205">
            <v>0</v>
          </cell>
          <cell r="L205">
            <v>0</v>
          </cell>
          <cell r="P205">
            <v>0</v>
          </cell>
          <cell r="T205">
            <v>0</v>
          </cell>
        </row>
        <row r="206">
          <cell r="H206">
            <v>0</v>
          </cell>
          <cell r="L206">
            <v>0</v>
          </cell>
          <cell r="P206">
            <v>0</v>
          </cell>
          <cell r="T206">
            <v>0</v>
          </cell>
        </row>
        <row r="207">
          <cell r="H207">
            <v>0</v>
          </cell>
          <cell r="L207">
            <v>0</v>
          </cell>
          <cell r="P207">
            <v>0</v>
          </cell>
          <cell r="T207">
            <v>0</v>
          </cell>
        </row>
        <row r="208">
          <cell r="H208">
            <v>0</v>
          </cell>
          <cell r="L208">
            <v>0</v>
          </cell>
          <cell r="P208">
            <v>0</v>
          </cell>
          <cell r="T208">
            <v>0</v>
          </cell>
        </row>
        <row r="209">
          <cell r="H209">
            <v>0</v>
          </cell>
          <cell r="L209">
            <v>0</v>
          </cell>
          <cell r="P209">
            <v>0</v>
          </cell>
          <cell r="T209">
            <v>0</v>
          </cell>
        </row>
        <row r="210">
          <cell r="H210">
            <v>0</v>
          </cell>
          <cell r="L210">
            <v>0</v>
          </cell>
          <cell r="P210">
            <v>0</v>
          </cell>
          <cell r="T210">
            <v>0</v>
          </cell>
        </row>
        <row r="213">
          <cell r="H213">
            <v>0</v>
          </cell>
          <cell r="L213">
            <v>0</v>
          </cell>
          <cell r="P213">
            <v>0</v>
          </cell>
          <cell r="T213">
            <v>0</v>
          </cell>
        </row>
        <row r="214">
          <cell r="H214">
            <v>0</v>
          </cell>
          <cell r="L214">
            <v>0</v>
          </cell>
          <cell r="P214">
            <v>0</v>
          </cell>
          <cell r="T214">
            <v>0</v>
          </cell>
        </row>
        <row r="215">
          <cell r="H215">
            <v>0</v>
          </cell>
          <cell r="L215">
            <v>0</v>
          </cell>
          <cell r="P215">
            <v>0</v>
          </cell>
          <cell r="T215">
            <v>0</v>
          </cell>
        </row>
        <row r="216">
          <cell r="H216">
            <v>0</v>
          </cell>
          <cell r="L216">
            <v>0</v>
          </cell>
          <cell r="P216">
            <v>0</v>
          </cell>
          <cell r="T216">
            <v>0</v>
          </cell>
        </row>
        <row r="217">
          <cell r="H217">
            <v>0</v>
          </cell>
          <cell r="L217">
            <v>0</v>
          </cell>
          <cell r="P217">
            <v>0</v>
          </cell>
          <cell r="T217">
            <v>0</v>
          </cell>
        </row>
        <row r="218">
          <cell r="H218">
            <v>0</v>
          </cell>
          <cell r="L218">
            <v>0</v>
          </cell>
          <cell r="P218">
            <v>0</v>
          </cell>
          <cell r="T218">
            <v>0</v>
          </cell>
        </row>
        <row r="219">
          <cell r="H219">
            <v>0</v>
          </cell>
          <cell r="L219">
            <v>0</v>
          </cell>
          <cell r="P219">
            <v>0</v>
          </cell>
          <cell r="T219">
            <v>0</v>
          </cell>
        </row>
        <row r="220">
          <cell r="H220">
            <v>0</v>
          </cell>
          <cell r="L220">
            <v>0</v>
          </cell>
          <cell r="P220">
            <v>0</v>
          </cell>
          <cell r="T220">
            <v>0</v>
          </cell>
        </row>
        <row r="221">
          <cell r="H221">
            <v>0</v>
          </cell>
          <cell r="L221">
            <v>0</v>
          </cell>
          <cell r="P221">
            <v>0</v>
          </cell>
          <cell r="T221">
            <v>0</v>
          </cell>
        </row>
        <row r="222">
          <cell r="H222">
            <v>0</v>
          </cell>
          <cell r="L222">
            <v>0</v>
          </cell>
          <cell r="P222">
            <v>0</v>
          </cell>
          <cell r="T222">
            <v>0</v>
          </cell>
        </row>
        <row r="223">
          <cell r="H223">
            <v>0</v>
          </cell>
          <cell r="L223">
            <v>0</v>
          </cell>
          <cell r="P223">
            <v>0</v>
          </cell>
          <cell r="T223">
            <v>0</v>
          </cell>
        </row>
        <row r="224">
          <cell r="H224">
            <v>0</v>
          </cell>
          <cell r="L224">
            <v>0</v>
          </cell>
          <cell r="P224">
            <v>0</v>
          </cell>
          <cell r="T224">
            <v>0</v>
          </cell>
        </row>
        <row r="225">
          <cell r="H225">
            <v>0</v>
          </cell>
          <cell r="L225">
            <v>0</v>
          </cell>
          <cell r="P225">
            <v>0</v>
          </cell>
          <cell r="T225">
            <v>0</v>
          </cell>
        </row>
        <row r="226">
          <cell r="H226">
            <v>0</v>
          </cell>
          <cell r="L226">
            <v>0</v>
          </cell>
          <cell r="P226">
            <v>0</v>
          </cell>
          <cell r="T226">
            <v>0</v>
          </cell>
        </row>
        <row r="227">
          <cell r="H227">
            <v>0</v>
          </cell>
          <cell r="L227">
            <v>0</v>
          </cell>
          <cell r="P227">
            <v>0</v>
          </cell>
          <cell r="T227">
            <v>0</v>
          </cell>
        </row>
        <row r="228">
          <cell r="H228">
            <v>0</v>
          </cell>
          <cell r="L228">
            <v>0</v>
          </cell>
          <cell r="P228">
            <v>0</v>
          </cell>
          <cell r="T228">
            <v>0</v>
          </cell>
        </row>
        <row r="229">
          <cell r="H229">
            <v>0</v>
          </cell>
          <cell r="L229">
            <v>0</v>
          </cell>
          <cell r="P229">
            <v>0</v>
          </cell>
          <cell r="T229">
            <v>0</v>
          </cell>
        </row>
        <row r="230">
          <cell r="H230">
            <v>0</v>
          </cell>
          <cell r="L230">
            <v>0</v>
          </cell>
          <cell r="P230">
            <v>0</v>
          </cell>
          <cell r="T230">
            <v>0</v>
          </cell>
        </row>
        <row r="231">
          <cell r="H231">
            <v>0</v>
          </cell>
          <cell r="L231">
            <v>0</v>
          </cell>
          <cell r="P231">
            <v>0</v>
          </cell>
          <cell r="T231">
            <v>0</v>
          </cell>
        </row>
        <row r="232">
          <cell r="H232">
            <v>0</v>
          </cell>
          <cell r="L232">
            <v>0</v>
          </cell>
          <cell r="P232">
            <v>0</v>
          </cell>
          <cell r="T232">
            <v>0</v>
          </cell>
        </row>
        <row r="234">
          <cell r="H234">
            <v>0</v>
          </cell>
          <cell r="L234">
            <v>0</v>
          </cell>
          <cell r="P234">
            <v>0</v>
          </cell>
          <cell r="T234">
            <v>0</v>
          </cell>
        </row>
        <row r="236">
          <cell r="C236" t="str">
            <v>Прочие</v>
          </cell>
          <cell r="L236">
            <v>0</v>
          </cell>
          <cell r="M236" t="str">
            <v>1,8</v>
          </cell>
        </row>
        <row r="237">
          <cell r="C237" t="str">
            <v>Прочие</v>
          </cell>
          <cell r="L237">
            <v>0</v>
          </cell>
          <cell r="M237" t="str">
            <v>1,7</v>
          </cell>
        </row>
        <row r="238">
          <cell r="C238" t="str">
            <v>Прочие</v>
          </cell>
          <cell r="L238">
            <v>0</v>
          </cell>
          <cell r="M238" t="str">
            <v>1,8</v>
          </cell>
        </row>
        <row r="240">
          <cell r="H240">
            <v>3509217.13755649</v>
          </cell>
          <cell r="L240">
            <v>26828350.045520891</v>
          </cell>
          <cell r="P240">
            <v>53230393.902544037</v>
          </cell>
          <cell r="T240">
            <v>0</v>
          </cell>
        </row>
      </sheetData>
      <sheetData sheetId="18" refreshError="1"/>
      <sheetData sheetId="19" refreshError="1">
        <row r="8">
          <cell r="B8" t="str">
            <v>Здания, сооружения</v>
          </cell>
        </row>
        <row r="9">
          <cell r="B9" t="str">
            <v>Производственное оборудование</v>
          </cell>
        </row>
        <row r="10">
          <cell r="B10" t="str">
            <v xml:space="preserve">Прочее оборудование </v>
          </cell>
        </row>
        <row r="11">
          <cell r="B11" t="str">
            <v>Прочие</v>
          </cell>
        </row>
        <row r="12">
          <cell r="B12" t="str">
            <v>Земля</v>
          </cell>
        </row>
      </sheetData>
      <sheetData sheetId="20" refreshError="1"/>
      <sheetData sheetId="21" refreshError="1">
        <row r="125">
          <cell r="F125">
            <v>1252742.881713433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н пар Свод"/>
      <sheetName val="3Ф"/>
      <sheetName val="2Ф "/>
      <sheetName val="кр"/>
      <sheetName val="Гр стр"/>
      <sheetName val="Пост"/>
      <sheetName val="оборуд"/>
      <sheetName val="Перем."/>
      <sheetName val="IRR NPV"/>
      <sheetName val="Штат до ввода"/>
      <sheetName val="Штат пос ввода"/>
      <sheetName val="карьеры"/>
      <sheetName val="Налог(имущ)"/>
      <sheetName val="Осн.показ"/>
      <sheetName val="ИсхД+"/>
      <sheetName val="Нетто3!!!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>
        <row r="5">
          <cell r="D5">
            <v>1052.6315789473686</v>
          </cell>
        </row>
        <row r="8">
          <cell r="D8">
            <v>907200</v>
          </cell>
        </row>
        <row r="9">
          <cell r="D9">
            <v>388800</v>
          </cell>
        </row>
        <row r="13">
          <cell r="D13">
            <v>164</v>
          </cell>
        </row>
      </sheetData>
      <sheetData sheetId="14" refreshError="1"/>
      <sheetData sheetId="1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Производство и сбыт"/>
      <sheetName val="Персонал"/>
      <sheetName val="Амортизация"/>
      <sheetName val="Приобретение ОС"/>
      <sheetName val="Временные расходы"/>
      <sheetName val="Пост расходы"/>
      <sheetName val="График"/>
      <sheetName val="Прямые затраты"/>
      <sheetName val="ГСМ Налоги"/>
      <sheetName val="Адмрасходы"/>
      <sheetName val="NPV"/>
      <sheetName val="ОПиУ"/>
      <sheetName val="ОДДС"/>
      <sheetName val="Баланс"/>
      <sheetName val="Эффективность"/>
    </sheetNames>
    <sheetDataSet>
      <sheetData sheetId="0" refreshError="1">
        <row r="18">
          <cell r="C18">
            <v>121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ст. пар."/>
      <sheetName val="ф-ма2"/>
      <sheetName val="ф-ма3 с НДС"/>
      <sheetName val="Гр стр №"/>
      <sheetName val="КП"/>
      <sheetName val="кредит"/>
      <sheetName val="оборуд.1"/>
      <sheetName val="Расчет фонда опл. с 01.07.07 №1"/>
      <sheetName val="ГСМ №2"/>
      <sheetName val="Аренда №3"/>
      <sheetName val="Команд.№4"/>
      <sheetName val="Связь№5"/>
      <sheetName val="Банк№6"/>
      <sheetName val="платежи в бюджет №7"/>
      <sheetName val="прочие ОАР №8"/>
      <sheetName val="Приобретение ОС №9"/>
      <sheetName val="Амортизация №10"/>
      <sheetName val="налог на имущ.№11"/>
      <sheetName val="Охрана №12"/>
      <sheetName val="оборуд."/>
    </sheetNames>
    <sheetDataSet>
      <sheetData sheetId="0" refreshError="1">
        <row r="8">
          <cell r="C8">
            <v>4.8150000000000004</v>
          </cell>
        </row>
        <row r="13">
          <cell r="C13">
            <v>65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"/>
      <sheetName val="ДДС_без 4,5"/>
      <sheetName val="ф3"/>
      <sheetName val="ф2"/>
      <sheetName val="кр"/>
      <sheetName val="Натур пок-ли"/>
    </sheetNames>
    <sheetDataSet>
      <sheetData sheetId="0">
        <row r="7">
          <cell r="C7">
            <v>0.18</v>
          </cell>
        </row>
        <row r="8">
          <cell r="C8">
            <v>1.18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н. пок-ли"/>
      <sheetName val="Перем. затраты"/>
      <sheetName val="Пост.затраты"/>
      <sheetName val="Затр. на произ-во"/>
      <sheetName val="Анализ себест-ти"/>
      <sheetName val="Анализ с-ст-ти"/>
      <sheetName val="Вспом.расчеты"/>
      <sheetName val="План производства"/>
      <sheetName val="План сбыта"/>
      <sheetName val="График 2004 год"/>
      <sheetName val="График 2005 год"/>
      <sheetName val="Баланс прибылей"/>
      <sheetName val="cash-flow"/>
      <sheetName val="Форма №1"/>
      <sheetName val="Форма №2"/>
      <sheetName val="Форма №3"/>
      <sheetName val="Врем.смета"/>
      <sheetName val="Приобретение О.С."/>
      <sheetName val="Лизинг"/>
      <sheetName val="Кредит БРК"/>
      <sheetName val="Кредит СЗБ (А-Ф)"/>
      <sheetName val="Кредит доп"/>
      <sheetName val="Кредит А-Ф"/>
      <sheetName val="Шт.расп.Блоки"/>
      <sheetName val="Шт.расп.АУП"/>
      <sheetName val="Шт.расп.Вспом.персонал"/>
      <sheetName val="Сводное штатное расписание"/>
      <sheetName val="Шт.расп.Армир.эл."/>
    </sheetNames>
    <sheetDataSet>
      <sheetData sheetId="0" refreshError="1"/>
      <sheetData sheetId="1" refreshError="1">
        <row r="3">
          <cell r="K3">
            <v>126620</v>
          </cell>
        </row>
        <row r="46">
          <cell r="P46">
            <v>919</v>
          </cell>
        </row>
        <row r="47">
          <cell r="P47">
            <v>0.15</v>
          </cell>
        </row>
        <row r="48">
          <cell r="P48">
            <v>0.16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3">
          <cell r="F3">
            <v>0.87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урсы"/>
      <sheetName val="БТА"/>
      <sheetName val="ККБ"/>
      <sheetName val="год"/>
      <sheetName val="деньги"/>
      <sheetName val="объекты общества"/>
      <sheetName val="расторжения"/>
      <sheetName val="констант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">
          <cell r="F2" t="str">
            <v>4 башни (п1)</v>
          </cell>
          <cell r="G2">
            <v>131000</v>
          </cell>
        </row>
        <row r="3">
          <cell r="F3" t="str">
            <v>4 башни (п2)</v>
          </cell>
          <cell r="G3">
            <v>131700</v>
          </cell>
        </row>
        <row r="4">
          <cell r="F4" t="str">
            <v>VIP</v>
          </cell>
          <cell r="G4">
            <v>69300</v>
          </cell>
        </row>
        <row r="5">
          <cell r="F5" t="str">
            <v>Абая</v>
          </cell>
          <cell r="G5">
            <v>107700</v>
          </cell>
        </row>
        <row r="6">
          <cell r="F6" t="str">
            <v>аблайхана квартиры</v>
          </cell>
          <cell r="G6">
            <v>78000</v>
          </cell>
        </row>
        <row r="7">
          <cell r="F7" t="str">
            <v>алтын-орда квартиры</v>
          </cell>
          <cell r="G7">
            <v>150300</v>
          </cell>
        </row>
        <row r="8">
          <cell r="F8" t="str">
            <v>алтын-орда офисы</v>
          </cell>
          <cell r="G8">
            <v>109400</v>
          </cell>
        </row>
        <row r="9">
          <cell r="F9" t="str">
            <v>бабочка</v>
          </cell>
          <cell r="G9">
            <v>82900</v>
          </cell>
        </row>
        <row r="10">
          <cell r="F10" t="str">
            <v>бараева</v>
          </cell>
          <cell r="G10">
            <v>61000</v>
          </cell>
        </row>
        <row r="11">
          <cell r="F11" t="str">
            <v>бараева2оч</v>
          </cell>
          <cell r="G11">
            <v>100467</v>
          </cell>
        </row>
        <row r="12">
          <cell r="F12" t="str">
            <v>бигельдинова квартиры</v>
          </cell>
          <cell r="G12">
            <v>137700</v>
          </cell>
        </row>
        <row r="13">
          <cell r="F13" t="str">
            <v>бигельдинова офисы</v>
          </cell>
          <cell r="G13">
            <v>162100</v>
          </cell>
        </row>
        <row r="14">
          <cell r="F14" t="str">
            <v>встр.Им.нечет.</v>
          </cell>
          <cell r="G14">
            <v>143400</v>
          </cell>
        </row>
        <row r="15">
          <cell r="A15">
            <v>130</v>
          </cell>
          <cell r="F15" t="str">
            <v>евразия</v>
          </cell>
          <cell r="G15">
            <v>69600</v>
          </cell>
        </row>
        <row r="16">
          <cell r="F16" t="str">
            <v>иманова гаражи</v>
          </cell>
          <cell r="G16">
            <v>38600</v>
          </cell>
        </row>
        <row r="17">
          <cell r="F17" t="str">
            <v>иманова квартиры</v>
          </cell>
          <cell r="G17">
            <v>64000</v>
          </cell>
        </row>
        <row r="18">
          <cell r="F18" t="str">
            <v>иманова коттеджи</v>
          </cell>
          <cell r="G18">
            <v>69200</v>
          </cell>
        </row>
        <row r="19">
          <cell r="F19" t="str">
            <v>Иманова неч. квартиры</v>
          </cell>
          <cell r="G19">
            <v>118200</v>
          </cell>
        </row>
        <row r="20">
          <cell r="F20" t="str">
            <v>иманова офисы</v>
          </cell>
          <cell r="G20">
            <v>77000</v>
          </cell>
        </row>
        <row r="21">
          <cell r="F21" t="str">
            <v>им-респ квартиры</v>
          </cell>
          <cell r="G21">
            <v>80100</v>
          </cell>
        </row>
        <row r="22">
          <cell r="F22" t="str">
            <v>им-респ офисы</v>
          </cell>
          <cell r="G22">
            <v>55000</v>
          </cell>
        </row>
        <row r="23">
          <cell r="F23" t="str">
            <v>кенесары квартиры</v>
          </cell>
          <cell r="G23">
            <v>84500</v>
          </cell>
        </row>
        <row r="24">
          <cell r="F24" t="str">
            <v>кенесары офисы</v>
          </cell>
          <cell r="G24">
            <v>84500</v>
          </cell>
        </row>
        <row r="25">
          <cell r="F25" t="str">
            <v>Набережная</v>
          </cell>
          <cell r="G25">
            <v>81000</v>
          </cell>
        </row>
        <row r="26">
          <cell r="F26" t="str">
            <v>отрар</v>
          </cell>
          <cell r="G26">
            <v>189900</v>
          </cell>
        </row>
        <row r="27">
          <cell r="F27" t="str">
            <v>офисы абая</v>
          </cell>
          <cell r="G27">
            <v>90000</v>
          </cell>
        </row>
        <row r="28">
          <cell r="F28" t="str">
            <v>чубары гаражи</v>
          </cell>
          <cell r="G28">
            <v>48800</v>
          </cell>
        </row>
        <row r="29">
          <cell r="F29" t="str">
            <v>чубары квартиры</v>
          </cell>
          <cell r="G29">
            <v>81900</v>
          </cell>
        </row>
        <row r="30">
          <cell r="F30" t="str">
            <v>чубары офисы</v>
          </cell>
          <cell r="G30">
            <v>77200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Себестоимость"/>
      <sheetName val="General BUDJET"/>
      <sheetName val="Statment"/>
      <sheetName val="Statment (без кредита)"/>
      <sheetName val="профицит-дефицит"/>
      <sheetName val="%обор."/>
      <sheetName val="Кредиты"/>
      <sheetName val="Расходы по открытию"/>
      <sheetName val="НДС"/>
      <sheetName val="Продажи"/>
    </sheetNames>
    <sheetDataSet>
      <sheetData sheetId="0">
        <row r="15">
          <cell r="D15" t="str">
            <v>office</v>
          </cell>
        </row>
        <row r="16">
          <cell r="D16" t="str">
            <v>mDK</v>
          </cell>
        </row>
        <row r="17">
          <cell r="D17" t="str">
            <v>mGO</v>
          </cell>
        </row>
        <row r="18">
          <cell r="D18" t="str">
            <v>mSH</v>
          </cell>
        </row>
        <row r="19">
          <cell r="D19" t="str">
            <v>mAL</v>
          </cell>
        </row>
        <row r="20">
          <cell r="D20" t="str">
            <v>mMX</v>
          </cell>
        </row>
        <row r="21">
          <cell r="D21" t="str">
            <v>mJJ</v>
          </cell>
        </row>
        <row r="22">
          <cell r="D22" t="str">
            <v>mAZ</v>
          </cell>
        </row>
        <row r="23">
          <cell r="D23" t="str">
            <v>mLM</v>
          </cell>
        </row>
        <row r="24">
          <cell r="D24" t="str">
            <v>mDJ</v>
          </cell>
        </row>
        <row r="25">
          <cell r="D25" t="str">
            <v>mOA</v>
          </cell>
        </row>
        <row r="26">
          <cell r="D26" t="str">
            <v>mSP</v>
          </cell>
        </row>
        <row r="27">
          <cell r="D27" t="str">
            <v>mSN</v>
          </cell>
        </row>
        <row r="28">
          <cell r="D28" t="str">
            <v>mAHSH</v>
          </cell>
        </row>
        <row r="29">
          <cell r="D29" t="str">
            <v>mAA</v>
          </cell>
        </row>
        <row r="30">
          <cell r="D30" t="str">
            <v>mAU</v>
          </cell>
        </row>
        <row r="31">
          <cell r="D31" t="str">
            <v>mUK</v>
          </cell>
        </row>
        <row r="32">
          <cell r="D32" t="str">
            <v>mKA</v>
          </cell>
        </row>
        <row r="33">
          <cell r="D33" t="str">
            <v>mSF</v>
          </cell>
        </row>
        <row r="34">
          <cell r="D34" t="str">
            <v>m19</v>
          </cell>
        </row>
        <row r="35">
          <cell r="D35" t="str">
            <v>m20</v>
          </cell>
        </row>
        <row r="36">
          <cell r="D36" t="str">
            <v>m21</v>
          </cell>
        </row>
        <row r="37">
          <cell r="D37" t="str">
            <v>m22</v>
          </cell>
        </row>
        <row r="38">
          <cell r="D38" t="str">
            <v>m23</v>
          </cell>
        </row>
        <row r="39">
          <cell r="D39" t="str">
            <v>m24</v>
          </cell>
        </row>
        <row r="40">
          <cell r="D40" t="str">
            <v>m25</v>
          </cell>
        </row>
        <row r="41">
          <cell r="D41" t="str">
            <v>m26</v>
          </cell>
        </row>
        <row r="42">
          <cell r="D42" t="str">
            <v>m27</v>
          </cell>
        </row>
        <row r="43">
          <cell r="D43" t="str">
            <v>m28</v>
          </cell>
        </row>
        <row r="44">
          <cell r="D44" t="str">
            <v>m29</v>
          </cell>
        </row>
        <row r="45">
          <cell r="D45" t="str">
            <v>m30</v>
          </cell>
        </row>
        <row r="46">
          <cell r="D46" t="str">
            <v>m31</v>
          </cell>
        </row>
        <row r="47">
          <cell r="D47" t="str">
            <v>m32</v>
          </cell>
        </row>
        <row r="48">
          <cell r="D48" t="str">
            <v>m33</v>
          </cell>
        </row>
        <row r="49">
          <cell r="D49" t="str">
            <v>m34</v>
          </cell>
        </row>
        <row r="50">
          <cell r="D50" t="str">
            <v>m35</v>
          </cell>
        </row>
        <row r="51">
          <cell r="D51" t="str">
            <v>m36</v>
          </cell>
        </row>
        <row r="52">
          <cell r="D52" t="str">
            <v>m37</v>
          </cell>
        </row>
        <row r="53">
          <cell r="D53" t="str">
            <v>m38</v>
          </cell>
        </row>
        <row r="54">
          <cell r="D54" t="str">
            <v>m39</v>
          </cell>
        </row>
        <row r="55">
          <cell r="D55" t="str">
            <v>m40</v>
          </cell>
        </row>
        <row r="56">
          <cell r="D56" t="str">
            <v>m41</v>
          </cell>
        </row>
        <row r="57">
          <cell r="D57" t="str">
            <v>m42</v>
          </cell>
        </row>
        <row r="58">
          <cell r="D58" t="str">
            <v>m43</v>
          </cell>
        </row>
        <row r="59">
          <cell r="D59" t="str">
            <v>m44</v>
          </cell>
        </row>
        <row r="60">
          <cell r="D60" t="str">
            <v>m45</v>
          </cell>
        </row>
        <row r="61">
          <cell r="D61" t="str">
            <v>m46</v>
          </cell>
        </row>
        <row r="62">
          <cell r="D62" t="str">
            <v>m47</v>
          </cell>
        </row>
        <row r="63">
          <cell r="D63" t="str">
            <v>m48</v>
          </cell>
        </row>
        <row r="64">
          <cell r="D64" t="str">
            <v>m49</v>
          </cell>
        </row>
        <row r="65">
          <cell r="D65" t="str">
            <v>m50</v>
          </cell>
        </row>
        <row r="66">
          <cell r="D66" t="str">
            <v>m51</v>
          </cell>
        </row>
        <row r="67">
          <cell r="D67" t="str">
            <v>m52</v>
          </cell>
        </row>
        <row r="68">
          <cell r="D68" t="str">
            <v>m53</v>
          </cell>
        </row>
        <row r="69">
          <cell r="D69" t="str">
            <v>m54</v>
          </cell>
        </row>
        <row r="70">
          <cell r="D70" t="str">
            <v>m55</v>
          </cell>
        </row>
        <row r="71">
          <cell r="D71" t="str">
            <v>m56</v>
          </cell>
        </row>
        <row r="72">
          <cell r="D72" t="str">
            <v>m57</v>
          </cell>
        </row>
        <row r="73">
          <cell r="D73" t="str">
            <v>m58</v>
          </cell>
        </row>
        <row r="74">
          <cell r="D74" t="str">
            <v>m59</v>
          </cell>
        </row>
        <row r="75">
          <cell r="D75" t="str">
            <v>m60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н.показ"/>
      <sheetName val="ОС"/>
      <sheetName val="Аморт"/>
      <sheetName val="Налоги"/>
      <sheetName val="Оборотка"/>
      <sheetName val="Пост"/>
      <sheetName val="Перем."/>
      <sheetName val="Штат до ввода"/>
      <sheetName val="Штат пос ввода"/>
      <sheetName val="Оценка"/>
      <sheetName val="кредит"/>
      <sheetName val="График стр."/>
      <sheetName val="ФХД АФ"/>
      <sheetName val="Cash пр"/>
      <sheetName val="IRR NPV"/>
      <sheetName val="Tornado"/>
    </sheetNames>
    <sheetDataSet>
      <sheetData sheetId="0" refreshError="1">
        <row r="6">
          <cell r="C6">
            <v>442.47787610619474</v>
          </cell>
        </row>
        <row r="10">
          <cell r="C10">
            <v>75600</v>
          </cell>
        </row>
        <row r="11">
          <cell r="C11">
            <v>32400</v>
          </cell>
        </row>
        <row r="12">
          <cell r="C12">
            <v>367.08209105484542</v>
          </cell>
        </row>
      </sheetData>
      <sheetData sheetId="1" refreshError="1">
        <row r="27">
          <cell r="D27">
            <v>1022552.6843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Производство и сбыт"/>
      <sheetName val="Прямые затраты"/>
      <sheetName val="Персонал"/>
      <sheetName val="ГСМ Налоги"/>
      <sheetName val="Амортизация"/>
      <sheetName val="Приобретение ОС"/>
      <sheetName val="Временные расходы"/>
      <sheetName val="Пост расходы"/>
      <sheetName val="График"/>
      <sheetName val="ОПиУ"/>
      <sheetName val="ОДДС"/>
      <sheetName val="Эффективность"/>
    </sheetNames>
    <sheetDataSet>
      <sheetData sheetId="0">
        <row r="2">
          <cell r="C2">
            <v>218700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II"/>
      <sheetName val="Report"/>
      <sheetName val="Data-in"/>
      <sheetName val="Balance"/>
      <sheetName val="Results"/>
      <sheetName val="Sensivity"/>
      <sheetName val="Kredit"/>
      <sheetName val="NPV"/>
      <sheetName val="Break-even"/>
      <sheetName val="Liquidity"/>
      <sheetName val="Profitability"/>
      <sheetName val="Activity"/>
      <sheetName val="Assets"/>
      <sheetName val="Sens"/>
      <sheetName val="esn"/>
    </sheetNames>
    <sheetDataSet>
      <sheetData sheetId="0" refreshError="1"/>
      <sheetData sheetId="1" refreshError="1"/>
      <sheetData sheetId="2" refreshError="1">
        <row r="1381">
          <cell r="B1381">
            <v>360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0 Readme"/>
      <sheetName val="1.1 SETUP"/>
      <sheetName val="1.2 EV &amp; WACC"/>
      <sheetName val="1.3 Historical"/>
      <sheetName val="1.4 Restated"/>
      <sheetName val="1.5 Adjusted"/>
      <sheetName val="1.6 TRS Data"/>
      <sheetName val="1.7 Multiples Data"/>
      <sheetName val="2.1 TRS Chart"/>
      <sheetName val="2.2 Multiples Chart"/>
      <sheetName val="2.3 SCM Chart"/>
      <sheetName val="2.4 Worm Chart"/>
      <sheetName val="2.5 Performance Chart"/>
      <sheetName val="2.6 ROIC Tree"/>
      <sheetName val="3.1 Analyst Forecast"/>
      <sheetName val="3.2 Valuation"/>
      <sheetName val="3.3 Growth-Spread"/>
      <sheetName val="3.4 ERA Data"/>
      <sheetName val="3.5 ERA Charts"/>
      <sheetName val="4.1 BU Allocation"/>
      <sheetName val="4.1b BU ROIC Tree"/>
      <sheetName val="BU 1"/>
      <sheetName val="BU 2"/>
      <sheetName val="BU 3"/>
      <sheetName val="BU 4"/>
      <sheetName val="BU 5"/>
      <sheetName val="BU 6"/>
      <sheetName val="BU 7"/>
      <sheetName val="BU 8"/>
      <sheetName val="Elimination"/>
      <sheetName val="Corporate"/>
      <sheetName val="4.2 Sum of Parts"/>
      <sheetName val="4.3 BU Summary"/>
      <sheetName val="4.4 BU Growth-Spread"/>
      <sheetName val="4.5 Multiples Valuation"/>
      <sheetName val="Basic data"/>
      <sheetName val="3.3 Isoqua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Ф3"/>
      <sheetName val="2-ф2"/>
      <sheetName val="3-Баланс"/>
      <sheetName val="Исх"/>
      <sheetName val="Дох"/>
      <sheetName val="Расх перем"/>
      <sheetName val="Производство"/>
      <sheetName val="Пост"/>
      <sheetName val="ФОТ"/>
      <sheetName val="кр"/>
      <sheetName val="Инв"/>
      <sheetName val="безубыт"/>
      <sheetName val="Осн.пок-ли"/>
    </sheetNames>
    <sheetDataSet>
      <sheetData sheetId="0">
        <row r="9">
          <cell r="Q9">
            <v>0</v>
          </cell>
        </row>
      </sheetData>
      <sheetData sheetId="1">
        <row r="5">
          <cell r="Q5">
            <v>0</v>
          </cell>
        </row>
      </sheetData>
      <sheetData sheetId="2"/>
      <sheetData sheetId="3">
        <row r="9">
          <cell r="C9" t="str">
            <v>тыс.тг.</v>
          </cell>
        </row>
        <row r="17">
          <cell r="C17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8">
          <cell r="Y8">
            <v>68.026748185185212</v>
          </cell>
        </row>
      </sheetData>
      <sheetData sheetId="10" refreshError="1"/>
      <sheetData sheetId="11" refreshError="1"/>
      <sheetData sheetId="1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Себестоимость"/>
      <sheetName val="General BUDJET"/>
      <sheetName val="Statment"/>
      <sheetName val="Statment (без кредита)"/>
      <sheetName val="профицит-дефицит"/>
      <sheetName val="%обор."/>
      <sheetName val="Кредиты"/>
      <sheetName val="Расходы по открытию"/>
      <sheetName val="НДС"/>
      <sheetName val="Продажи"/>
      <sheetName val="Закуп"/>
    </sheetNames>
    <sheetDataSet>
      <sheetData sheetId="0" refreshError="1">
        <row r="15">
          <cell r="D15" t="str">
            <v>office</v>
          </cell>
        </row>
        <row r="16">
          <cell r="D16" t="str">
            <v>mDK</v>
          </cell>
        </row>
        <row r="17">
          <cell r="D17" t="str">
            <v>mGO</v>
          </cell>
        </row>
        <row r="18">
          <cell r="D18" t="str">
            <v>mSH</v>
          </cell>
        </row>
        <row r="19">
          <cell r="D19" t="str">
            <v>mAL</v>
          </cell>
        </row>
        <row r="20">
          <cell r="D20" t="str">
            <v>mMX</v>
          </cell>
        </row>
        <row r="21">
          <cell r="D21" t="str">
            <v>mJJ</v>
          </cell>
        </row>
        <row r="22">
          <cell r="D22" t="str">
            <v>mAZ</v>
          </cell>
        </row>
        <row r="23">
          <cell r="D23" t="str">
            <v>mLM</v>
          </cell>
        </row>
        <row r="24">
          <cell r="D24" t="str">
            <v>mDJ</v>
          </cell>
        </row>
        <row r="25">
          <cell r="D25" t="str">
            <v>mOA</v>
          </cell>
        </row>
        <row r="26">
          <cell r="D26" t="str">
            <v>mSP</v>
          </cell>
        </row>
        <row r="27">
          <cell r="D27" t="str">
            <v>mSN</v>
          </cell>
        </row>
        <row r="28">
          <cell r="D28" t="str">
            <v>mAHSH</v>
          </cell>
        </row>
        <row r="29">
          <cell r="D29" t="str">
            <v>mAA</v>
          </cell>
        </row>
        <row r="30">
          <cell r="D30" t="str">
            <v>mAU</v>
          </cell>
        </row>
        <row r="31">
          <cell r="D31" t="str">
            <v>mUK</v>
          </cell>
        </row>
        <row r="32">
          <cell r="D32" t="str">
            <v>mKA</v>
          </cell>
        </row>
        <row r="33">
          <cell r="D33" t="str">
            <v>mSF</v>
          </cell>
        </row>
        <row r="34">
          <cell r="D34" t="str">
            <v>m19</v>
          </cell>
        </row>
        <row r="35">
          <cell r="D35" t="str">
            <v>m20</v>
          </cell>
        </row>
        <row r="36">
          <cell r="D36" t="str">
            <v>m21</v>
          </cell>
        </row>
        <row r="37">
          <cell r="D37" t="str">
            <v>m22</v>
          </cell>
        </row>
        <row r="38">
          <cell r="D38" t="str">
            <v>m23</v>
          </cell>
        </row>
        <row r="39">
          <cell r="D39" t="str">
            <v>m24</v>
          </cell>
        </row>
        <row r="40">
          <cell r="D40" t="str">
            <v>m25</v>
          </cell>
        </row>
        <row r="41">
          <cell r="D41" t="str">
            <v>m26</v>
          </cell>
        </row>
        <row r="42">
          <cell r="D42" t="str">
            <v>m27</v>
          </cell>
        </row>
        <row r="43">
          <cell r="D43" t="str">
            <v>m28</v>
          </cell>
        </row>
        <row r="44">
          <cell r="D44" t="str">
            <v>m29</v>
          </cell>
        </row>
        <row r="45">
          <cell r="D45" t="str">
            <v>m30</v>
          </cell>
        </row>
        <row r="46">
          <cell r="D46" t="str">
            <v>m31</v>
          </cell>
        </row>
        <row r="47">
          <cell r="D47" t="str">
            <v>m32</v>
          </cell>
        </row>
        <row r="48">
          <cell r="D48" t="str">
            <v>m33</v>
          </cell>
        </row>
        <row r="49">
          <cell r="D49" t="str">
            <v>m34</v>
          </cell>
        </row>
        <row r="50">
          <cell r="D50" t="str">
            <v>m35</v>
          </cell>
        </row>
        <row r="51">
          <cell r="D51" t="str">
            <v>m36</v>
          </cell>
        </row>
        <row r="52">
          <cell r="D52" t="str">
            <v>m37</v>
          </cell>
        </row>
        <row r="53">
          <cell r="D53" t="str">
            <v>m38</v>
          </cell>
        </row>
        <row r="54">
          <cell r="D54" t="str">
            <v>m39</v>
          </cell>
        </row>
        <row r="55">
          <cell r="D55" t="str">
            <v>m40</v>
          </cell>
        </row>
        <row r="56">
          <cell r="D56" t="str">
            <v>m41</v>
          </cell>
        </row>
        <row r="57">
          <cell r="D57" t="str">
            <v>m42</v>
          </cell>
        </row>
        <row r="58">
          <cell r="D58" t="str">
            <v>m43</v>
          </cell>
        </row>
        <row r="59">
          <cell r="D59" t="str">
            <v>m44</v>
          </cell>
        </row>
        <row r="60">
          <cell r="D60" t="str">
            <v>m45</v>
          </cell>
        </row>
        <row r="61">
          <cell r="D61" t="str">
            <v>m46</v>
          </cell>
        </row>
        <row r="62">
          <cell r="D62" t="str">
            <v>m47</v>
          </cell>
        </row>
        <row r="63">
          <cell r="D63" t="str">
            <v>m48</v>
          </cell>
        </row>
        <row r="64">
          <cell r="D64" t="str">
            <v>m49</v>
          </cell>
        </row>
        <row r="65">
          <cell r="D65" t="str">
            <v>m50</v>
          </cell>
        </row>
        <row r="66">
          <cell r="D66" t="str">
            <v>m51</v>
          </cell>
        </row>
        <row r="67">
          <cell r="D67" t="str">
            <v>m52</v>
          </cell>
        </row>
        <row r="68">
          <cell r="D68" t="str">
            <v>m53</v>
          </cell>
        </row>
        <row r="69">
          <cell r="D69" t="str">
            <v>m54</v>
          </cell>
        </row>
        <row r="70">
          <cell r="D70" t="str">
            <v>m55</v>
          </cell>
        </row>
        <row r="71">
          <cell r="D71" t="str">
            <v>m56</v>
          </cell>
        </row>
        <row r="72">
          <cell r="D72" t="str">
            <v>m57</v>
          </cell>
        </row>
        <row r="73">
          <cell r="D73" t="str">
            <v>m58</v>
          </cell>
        </row>
        <row r="74">
          <cell r="D74" t="str">
            <v>m59</v>
          </cell>
        </row>
        <row r="75">
          <cell r="D75" t="str">
            <v>m60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ланс"/>
      <sheetName val="Риски"/>
      <sheetName val="Осн. пара"/>
      <sheetName val="Оценка "/>
      <sheetName val="Модель"/>
      <sheetName val="IRR NPV"/>
      <sheetName val="фин пок СК 1"/>
      <sheetName val="фин пок 1"/>
      <sheetName val="Осн пар Свод"/>
      <sheetName val="2Ф"/>
      <sheetName val="3Ф"/>
      <sheetName val="Граф стр"/>
      <sheetName val="кредит с БРК"/>
      <sheetName val="Норм"/>
      <sheetName val="Пост Рх"/>
      <sheetName val="Глины"/>
      <sheetName val="Рас по тр-ту"/>
      <sheetName val="ЗП"/>
      <sheetName val="Амор"/>
      <sheetName val="Стр. фин"/>
      <sheetName val="Свод кредиты"/>
      <sheetName val="Об пр-ва"/>
      <sheetName val="влиян топл"/>
      <sheetName val="кредит"/>
      <sheetName val="ОС"/>
      <sheetName val="констр"/>
      <sheetName val="под"/>
      <sheetName val="График кредит"/>
      <sheetName val="Лист1"/>
      <sheetName val="Себест-ть"/>
      <sheetName val="Граф строит"/>
      <sheetName val="обоснование"/>
      <sheetName val="цены"/>
      <sheetName val="Ф3 для АФ"/>
      <sheetName val="3A для АФ"/>
      <sheetName val="Ф2 для А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9">
          <cell r="F9">
            <v>15.920769635750389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_Д"/>
      <sheetName val="Граф_осв"/>
      <sheetName val="L-1"/>
      <sheetName val="L-2"/>
      <sheetName val="g-1"/>
      <sheetName val="Займы"/>
      <sheetName val="АО"/>
      <sheetName val="СС"/>
      <sheetName val="Стр_СС"/>
      <sheetName val="Н"/>
      <sheetName val="Дох"/>
      <sheetName val="Стр_Дох"/>
      <sheetName val="Приб"/>
      <sheetName val="Потоки"/>
      <sheetName val="NPV "/>
      <sheetName val="Анализ"/>
      <sheetName val="Чувств"/>
      <sheetName val="Коэфф"/>
      <sheetName val="Зал"/>
      <sheetName val="Графики"/>
      <sheetName val="Cash-Flow"/>
      <sheetName val="Опиу"/>
      <sheetName val="Баланс"/>
      <sheetName val="Исх"/>
      <sheetName val="ФОТ"/>
      <sheetName val="амортизация"/>
      <sheetName val="Инв"/>
      <sheetName val="безубыт"/>
      <sheetName val="для текста"/>
      <sheetName val="Лист1"/>
      <sheetName val="Пост.вс."/>
      <sheetName val="Расходы периода"/>
      <sheetName val="График инвестиций на 60"/>
      <sheetName val="График инвестиций"/>
      <sheetName val="Лист1 (2)"/>
      <sheetName val="расчет по оборудованию 12 мб"/>
      <sheetName val="Лист1 (3)"/>
      <sheetName val="Лист1 (4)"/>
      <sheetName val="График инвестиций на 60 (2)"/>
      <sheetName val="Лист2"/>
      <sheetName val="пост. пар."/>
    </sheetNames>
    <sheetDataSet>
      <sheetData sheetId="0" refreshError="1"/>
      <sheetData sheetId="1" refreshError="1"/>
      <sheetData sheetId="2" refreshError="1">
        <row r="5">
          <cell r="B5">
            <v>12450000</v>
          </cell>
        </row>
        <row r="6">
          <cell r="B6">
            <v>0.1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дание"/>
      <sheetName val="NPV"/>
      <sheetName val="IRRa"/>
      <sheetName val="IRRb"/>
    </sheetNames>
    <sheetDataSet>
      <sheetData sheetId="0"/>
      <sheetData sheetId="1">
        <row r="18">
          <cell r="F18">
            <v>-1000000</v>
          </cell>
        </row>
      </sheetData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Исх докум"/>
      <sheetName val="Указатель"/>
      <sheetName val="Б1"/>
      <sheetName val="О1"/>
      <sheetName val="Б2"/>
      <sheetName val="О2"/>
      <sheetName val="Б3!!!"/>
      <sheetName val="О3!!!"/>
      <sheetName val="Исх.1"/>
      <sheetName val="Исх.2"/>
      <sheetName val="Исх.3!!!"/>
      <sheetName val="Нетто1"/>
      <sheetName val="Нетто2"/>
      <sheetName val="Нетто3!!!"/>
      <sheetName val="Гориз"/>
      <sheetName val="Верт!!!"/>
      <sheetName val="К-ф!!!"/>
      <sheetName val="Активы (размещ)!!!"/>
      <sheetName val="Уровень показателей!!!"/>
      <sheetName val="Фин. ресурсы!!!"/>
      <sheetName val="Наличие об ср-в!!!"/>
      <sheetName val="Кт!!!"/>
      <sheetName val="Дин. оборотн. ср-в!!!"/>
      <sheetName val="Дт"/>
      <sheetName val="Ликв баланса!!!"/>
      <sheetName val="Самофинанс!!!"/>
      <sheetName val="Рынок сырья"/>
      <sheetName val="Вид продукции"/>
      <sheetName val="Справка_НБ"/>
      <sheetName val="Анализ"/>
      <sheetName val="Показатели"/>
      <sheetName val="Модуль2"/>
      <sheetName val="Аванс кап"/>
      <sheetName val="Текст"/>
      <sheetName val="Б3___"/>
      <sheetName val="Уровень показателей___"/>
      <sheetName val="Дин_ оборотн_ ср_в___"/>
      <sheetName val="Const"/>
      <sheetName val="Dep_OpEx"/>
      <sheetName val="U2.102-5217,2207,2217"/>
      <sheetName val="ф2"/>
      <sheetName val="I-Index"/>
      <sheetName val="BAL_ЗернЛК"/>
      <sheetName val="TB 30.11"/>
      <sheetName val="PIT&amp;PP(2)"/>
      <sheetName val="ПОДОХ_НАЛОГ"/>
      <sheetName val="GENERAL ACT."/>
      <sheetName val="BOQ"/>
      <sheetName val="исп.см."/>
    </sheetNames>
    <sheetDataSet>
      <sheetData sheetId="0" refreshError="1"/>
      <sheetData sheetId="1" refreshError="1"/>
      <sheetData sheetId="2" refreshError="1"/>
      <sheetData sheetId="3">
        <row r="6">
          <cell r="B6" t="str">
            <v>услуги по аренде машин оборудования без оператора</v>
          </cell>
        </row>
        <row r="34">
          <cell r="C34">
            <v>0</v>
          </cell>
          <cell r="D34">
            <v>0</v>
          </cell>
        </row>
        <row r="35">
          <cell r="C35">
            <v>0</v>
          </cell>
          <cell r="D35">
            <v>0</v>
          </cell>
        </row>
        <row r="36">
          <cell r="C36">
            <v>0</v>
          </cell>
          <cell r="D36">
            <v>0</v>
          </cell>
        </row>
        <row r="37">
          <cell r="C37">
            <v>0</v>
          </cell>
          <cell r="D37">
            <v>0</v>
          </cell>
        </row>
        <row r="38">
          <cell r="C38">
            <v>0</v>
          </cell>
          <cell r="D38">
            <v>0</v>
          </cell>
        </row>
        <row r="39">
          <cell r="C39">
            <v>0</v>
          </cell>
          <cell r="D39">
            <v>0</v>
          </cell>
        </row>
      </sheetData>
      <sheetData sheetId="4" refreshError="1"/>
      <sheetData sheetId="5" refreshError="1"/>
      <sheetData sheetId="6" refreshError="1"/>
      <sheetData sheetId="7">
        <row r="58">
          <cell r="C58">
            <v>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18">
          <cell r="E18" t="e">
            <v>#DIV/0!</v>
          </cell>
        </row>
      </sheetData>
      <sheetData sheetId="20" refreshError="1"/>
      <sheetData sheetId="21" refreshError="1"/>
      <sheetData sheetId="22" refreshError="1"/>
      <sheetData sheetId="23">
        <row r="17">
          <cell r="B17">
            <v>0</v>
          </cell>
          <cell r="F17">
            <v>0</v>
          </cell>
        </row>
        <row r="18">
          <cell r="B18">
            <v>0</v>
          </cell>
          <cell r="F18">
            <v>26676.6</v>
          </cell>
        </row>
        <row r="19">
          <cell r="B19">
            <v>0</v>
          </cell>
          <cell r="F19">
            <v>8.1999999999999993</v>
          </cell>
        </row>
        <row r="20">
          <cell r="B20">
            <v>0</v>
          </cell>
          <cell r="F20">
            <v>0</v>
          </cell>
        </row>
        <row r="25">
          <cell r="B25">
            <v>0</v>
          </cell>
          <cell r="F25">
            <v>296249.3</v>
          </cell>
        </row>
        <row r="26">
          <cell r="B26">
            <v>0</v>
          </cell>
          <cell r="F26">
            <v>1718930</v>
          </cell>
        </row>
        <row r="27">
          <cell r="B27">
            <v>0</v>
          </cell>
          <cell r="F27">
            <v>0</v>
          </cell>
        </row>
        <row r="28">
          <cell r="B28">
            <v>0</v>
          </cell>
          <cell r="F28">
            <v>0</v>
          </cell>
        </row>
        <row r="29">
          <cell r="B29">
            <v>0</v>
          </cell>
          <cell r="F29">
            <v>11298.7</v>
          </cell>
        </row>
        <row r="30">
          <cell r="B30">
            <v>0</v>
          </cell>
          <cell r="F30">
            <v>0</v>
          </cell>
        </row>
        <row r="31">
          <cell r="B31">
            <v>0</v>
          </cell>
          <cell r="F31">
            <v>12793.8</v>
          </cell>
        </row>
        <row r="33">
          <cell r="B33">
            <v>0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>
        <row r="6">
          <cell r="B6" t="str">
            <v>услуги по аренде машин оборудования без оператора</v>
          </cell>
        </row>
      </sheetData>
      <sheetData sheetId="37">
        <row r="6">
          <cell r="B6" t="str">
            <v>услуги по аренде машин оборудования без оператора</v>
          </cell>
        </row>
      </sheetData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Коэфф"/>
      <sheetName val="Ф2"/>
      <sheetName val="Ф3"/>
      <sheetName val="Кредит"/>
      <sheetName val="Перемен"/>
      <sheetName val="Постоян"/>
      <sheetName val="Себст"/>
      <sheetName val="Безуб"/>
      <sheetName val="Смета"/>
      <sheetName val="Инвест"/>
      <sheetName val="Штат"/>
      <sheetName val="План пр-ва"/>
      <sheetName val="Продаж"/>
      <sheetName val="Налог"/>
    </sheetNames>
    <sheetDataSet>
      <sheetData sheetId="0">
        <row r="9">
          <cell r="C9">
            <v>165</v>
          </cell>
        </row>
        <row r="11">
          <cell r="C11">
            <v>1332.5</v>
          </cell>
        </row>
      </sheetData>
      <sheetData sheetId="1"/>
      <sheetData sheetId="2"/>
      <sheetData sheetId="3" refreshError="1"/>
      <sheetData sheetId="4"/>
      <sheetData sheetId="5"/>
      <sheetData sheetId="6"/>
      <sheetData sheetId="7" refreshError="1"/>
      <sheetData sheetId="8"/>
      <sheetData sheetId="9" refreshError="1"/>
      <sheetData sheetId="10"/>
      <sheetData sheetId="11" refreshError="1"/>
      <sheetData sheetId="12">
        <row r="6">
          <cell r="A6" t="str">
            <v>Мраморно-цементная плитка Bretonterastone®</v>
          </cell>
        </row>
      </sheetData>
      <sheetData sheetId="13" refreshError="1"/>
      <sheetData sheetId="1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 пр-ва"/>
      <sheetName val="Осн. пара"/>
      <sheetName val="Осн пар Свод"/>
      <sheetName val="3Ф"/>
      <sheetName val="2Ф"/>
      <sheetName val="Норм"/>
      <sheetName val="ОС"/>
      <sheetName val="Граф строит"/>
      <sheetName val="Пост Рх"/>
      <sheetName val="кредит"/>
      <sheetName val="Глины"/>
      <sheetName val="Рас по тр-ту"/>
      <sheetName val="ЗП"/>
      <sheetName val="IRR NPV"/>
      <sheetName val="Амор"/>
      <sheetName val="влиян топл"/>
      <sheetName val="Себест-ть"/>
      <sheetName val="обоснование"/>
      <sheetName val="цены"/>
    </sheetNames>
    <sheetDataSet>
      <sheetData sheetId="0" refreshError="1"/>
      <sheetData sheetId="1" refreshError="1">
        <row r="2">
          <cell r="C2">
            <v>32.173913043478265</v>
          </cell>
        </row>
        <row r="4">
          <cell r="C4">
            <v>127</v>
          </cell>
        </row>
        <row r="6">
          <cell r="C6">
            <v>5000000</v>
          </cell>
        </row>
        <row r="7">
          <cell r="C7">
            <v>60000000</v>
          </cell>
        </row>
        <row r="8">
          <cell r="C8">
            <v>161</v>
          </cell>
        </row>
        <row r="9">
          <cell r="C9">
            <v>26</v>
          </cell>
        </row>
        <row r="13">
          <cell r="C13">
            <v>22</v>
          </cell>
        </row>
      </sheetData>
      <sheetData sheetId="2" refreshError="1"/>
      <sheetData sheetId="3" refreshError="1"/>
      <sheetData sheetId="4" refreshError="1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Bank_Credit"/>
      <sheetName val="Assum"/>
      <sheetName val="Labour"/>
      <sheetName val="Invest"/>
      <sheetName val="Cred"/>
      <sheetName val="Budg"/>
      <sheetName val="Budgyear"/>
      <sheetName val="Cach_flow"/>
      <sheetName val="P&amp;L"/>
      <sheetName val="Sens"/>
      <sheetName val="Lang"/>
      <sheetName val="Depart"/>
      <sheetName val="Graph"/>
      <sheetName val="Report"/>
    </sheetNames>
    <sheetDataSet>
      <sheetData sheetId="0" refreshError="1"/>
      <sheetData sheetId="1" refreshError="1"/>
      <sheetData sheetId="2">
        <row r="14">
          <cell r="E14">
            <v>42736</v>
          </cell>
        </row>
        <row r="18">
          <cell r="E18">
            <v>12</v>
          </cell>
        </row>
      </sheetData>
      <sheetData sheetId="3" refreshError="1"/>
      <sheetData sheetId="4">
        <row r="37">
          <cell r="B37" t="str">
            <v>Обеспечение сырьем, без НДС</v>
          </cell>
        </row>
      </sheetData>
      <sheetData sheetId="5">
        <row r="5">
          <cell r="I5">
            <v>2345000</v>
          </cell>
        </row>
      </sheetData>
      <sheetData sheetId="6">
        <row r="1">
          <cell r="N1" t="str">
            <v>9 мес</v>
          </cell>
        </row>
      </sheetData>
      <sheetData sheetId="7">
        <row r="124">
          <cell r="G124" t="str">
            <v>2018</v>
          </cell>
        </row>
      </sheetData>
      <sheetData sheetId="8" refreshError="1"/>
      <sheetData sheetId="9" refreshError="1"/>
      <sheetData sheetId="10">
        <row r="12">
          <cell r="C12">
            <v>0.6</v>
          </cell>
        </row>
      </sheetData>
      <sheetData sheetId="11" refreshError="1"/>
      <sheetData sheetId="12" refreshError="1"/>
      <sheetData sheetId="13">
        <row r="10">
          <cell r="E10" t="str">
            <v>Диаг.3 Окупаемость проекта 2017-2028 гг. ( USD)</v>
          </cell>
        </row>
      </sheetData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RR"/>
      <sheetName val="Ф3"/>
      <sheetName val="Ф2"/>
      <sheetName val="ПриобрОС"/>
      <sheetName val="Фин. пок-ли"/>
      <sheetName val="Пр-во сбыт"/>
      <sheetName val="Врем.смета"/>
      <sheetName val="Перем. затр"/>
      <sheetName val="Пост.затр"/>
      <sheetName val="Затр. на про-во"/>
      <sheetName val="штат"/>
      <sheetName val="АФ1"/>
      <sheetName val="АФ"/>
      <sheetName val="БВУ"/>
      <sheetName val="Доп"/>
      <sheetName val="Ф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7">
          <cell r="C17">
            <v>0.13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Д+"/>
      <sheetName val="КапЗатр+"/>
      <sheetName val="Вып1+"/>
      <sheetName val="Капит_1"/>
      <sheetName val="Вып2"/>
      <sheetName val="Капит_2"/>
      <sheetName val="Вып3"/>
      <sheetName val="Капит_3"/>
      <sheetName val="Вып4"/>
      <sheetName val="Капит_4"/>
      <sheetName val="СвВып+"/>
      <sheetName val="Аморт"/>
      <sheetName val="ВырРеал+"/>
      <sheetName val="Зерно"/>
      <sheetName val="Зерно_1"/>
      <sheetName val="Себест+"/>
      <sheetName val="ОбКап+"/>
      <sheetName val="Нетто3!!!"/>
      <sheetName val="отчприб1"/>
      <sheetName val="РостАкт+"/>
      <sheetName val="Приб+"/>
      <sheetName val="ПотокНал+"/>
      <sheetName val="потокден1"/>
      <sheetName val="ФинПок+"/>
      <sheetName val="Налоги"/>
      <sheetName val="СтоимПр1+"/>
      <sheetName val="СтоимПр2"/>
      <sheetName val="ЗЛК_осн"/>
      <sheetName val="ЗЛК_%"/>
      <sheetName val="ЗЛК_цена"/>
      <sheetName val="Не_удалять!!!"/>
      <sheetName val="Графики"/>
      <sheetName val="ПрогБал"/>
      <sheetName val="КоэфЧувств-ти"/>
      <sheetName val="РезЧувств"/>
      <sheetName val="Залог"/>
      <sheetName val="РискЗалога"/>
      <sheetName val="РезЗал"/>
      <sheetName val="Чувств1"/>
      <sheetName val="Чувств1-1"/>
      <sheetName val="Чувств1-2"/>
      <sheetName val="Чувств2"/>
      <sheetName val="Чувств2-1"/>
      <sheetName val="Чувств2-2"/>
      <sheetName val="Чувств3"/>
      <sheetName val="Чувтсв3-1"/>
      <sheetName val="Чувств3-2"/>
      <sheetName val="Чувств4"/>
      <sheetName val="Чувств4-1"/>
      <sheetName val="Чувств4-2"/>
      <sheetName val="Чувств5"/>
      <sheetName val="IRR"/>
    </sheetNames>
    <sheetDataSet>
      <sheetData sheetId="0">
        <row r="2">
          <cell r="A2" t="str">
            <v>Проект "Передача с/х техники на лизинговой основе зернопроизводителям Акмолинской, Костанайской и Северо-Казахстанской областей.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2">
          <cell r="A2" t="str">
            <v xml:space="preserve">Наименование предприятия 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2:R43"/>
  <sheetViews>
    <sheetView showGridLines="0" zoomScale="89" zoomScaleNormal="89" zoomScalePageLayoutView="113" workbookViewId="0">
      <selection activeCell="C30" sqref="C30"/>
    </sheetView>
  </sheetViews>
  <sheetFormatPr defaultColWidth="11" defaultRowHeight="15.75"/>
  <cols>
    <col min="2" max="2" width="12" customWidth="1"/>
    <col min="3" max="3" width="39.375" customWidth="1"/>
    <col min="4" max="4" width="18" customWidth="1"/>
    <col min="8" max="8" width="11.25" bestFit="1" customWidth="1"/>
  </cols>
  <sheetData>
    <row r="2" spans="1:18" s="4" customFormat="1">
      <c r="A2" s="2"/>
      <c r="B2" s="3"/>
      <c r="C2" s="3"/>
      <c r="E2" s="5"/>
      <c r="R2" s="5"/>
    </row>
    <row r="3" spans="1:18" s="4" customFormat="1">
      <c r="A3" s="2"/>
      <c r="B3" s="145"/>
      <c r="C3" s="3"/>
      <c r="E3" s="5"/>
      <c r="R3" s="5"/>
    </row>
    <row r="4" spans="1:18" s="4" customFormat="1">
      <c r="A4" s="2"/>
      <c r="E4" s="5"/>
      <c r="R4" s="5"/>
    </row>
    <row r="5" spans="1:18" s="43" customFormat="1" ht="36.950000000000003" customHeight="1">
      <c r="B5" s="54" t="s">
        <v>54</v>
      </c>
      <c r="C5" s="162"/>
      <c r="D5" s="163" t="s">
        <v>61</v>
      </c>
      <c r="O5" s="164"/>
    </row>
    <row r="6" spans="1:18" s="4" customFormat="1">
      <c r="B6" s="159" t="s">
        <v>7</v>
      </c>
      <c r="C6" s="160"/>
      <c r="D6" s="161">
        <f>SUM(D7:D14)</f>
        <v>30551000</v>
      </c>
      <c r="O6" s="5"/>
    </row>
    <row r="7" spans="1:18" s="4" customFormat="1">
      <c r="B7" s="53"/>
      <c r="C7" s="142" t="s">
        <v>76</v>
      </c>
      <c r="D7" s="177">
        <v>1000</v>
      </c>
      <c r="O7" s="5"/>
    </row>
    <row r="8" spans="1:18" s="4" customFormat="1">
      <c r="B8" s="53"/>
      <c r="C8" s="142" t="s">
        <v>80</v>
      </c>
      <c r="D8" s="178">
        <v>2500000</v>
      </c>
      <c r="O8" s="5"/>
    </row>
    <row r="9" spans="1:18" s="4" customFormat="1">
      <c r="B9" s="53"/>
      <c r="C9" s="142" t="s">
        <v>81</v>
      </c>
      <c r="D9" s="178">
        <v>800000</v>
      </c>
      <c r="O9" s="5"/>
    </row>
    <row r="10" spans="1:18" s="4" customFormat="1">
      <c r="B10" s="53"/>
      <c r="C10" s="142" t="s">
        <v>83</v>
      </c>
      <c r="D10" s="178">
        <v>25000000</v>
      </c>
      <c r="O10" s="5"/>
    </row>
    <row r="11" spans="1:18" s="4" customFormat="1">
      <c r="B11" s="53"/>
      <c r="C11" s="142" t="s">
        <v>84</v>
      </c>
      <c r="D11" s="178">
        <v>70000</v>
      </c>
      <c r="O11" s="5"/>
    </row>
    <row r="12" spans="1:18" s="4" customFormat="1">
      <c r="B12" s="53"/>
      <c r="C12" s="142" t="s">
        <v>101</v>
      </c>
      <c r="D12" s="178">
        <v>150000</v>
      </c>
      <c r="O12" s="5"/>
    </row>
    <row r="13" spans="1:18" s="4" customFormat="1">
      <c r="B13" s="53"/>
      <c r="C13" s="142" t="s">
        <v>102</v>
      </c>
      <c r="D13" s="178">
        <v>1900000</v>
      </c>
      <c r="O13" s="5"/>
    </row>
    <row r="14" spans="1:18" s="4" customFormat="1">
      <c r="B14" s="53"/>
      <c r="C14" s="142" t="s">
        <v>82</v>
      </c>
      <c r="D14" s="178">
        <v>130000</v>
      </c>
      <c r="O14" s="5"/>
    </row>
    <row r="15" spans="1:18" s="4" customFormat="1">
      <c r="B15" s="53"/>
      <c r="C15" s="143"/>
      <c r="D15" s="179"/>
      <c r="O15" s="5"/>
    </row>
    <row r="16" spans="1:18" s="4" customFormat="1">
      <c r="B16" s="159" t="s">
        <v>49</v>
      </c>
      <c r="C16" s="160"/>
      <c r="D16" s="161">
        <f>SUM(D17:D22)</f>
        <v>12000000</v>
      </c>
      <c r="O16" s="5"/>
    </row>
    <row r="17" spans="2:15" s="4" customFormat="1">
      <c r="B17" s="53"/>
      <c r="C17" s="142" t="s">
        <v>37</v>
      </c>
      <c r="D17" s="140">
        <v>12000000</v>
      </c>
      <c r="O17" s="5"/>
    </row>
    <row r="18" spans="2:15" s="4" customFormat="1">
      <c r="B18" s="53"/>
      <c r="C18" s="142" t="s">
        <v>50</v>
      </c>
      <c r="D18" s="140">
        <v>0</v>
      </c>
      <c r="O18" s="5"/>
    </row>
    <row r="19" spans="2:15" s="4" customFormat="1">
      <c r="B19" s="149"/>
      <c r="C19" s="142" t="s">
        <v>51</v>
      </c>
      <c r="D19" s="140">
        <v>0</v>
      </c>
      <c r="O19" s="5"/>
    </row>
    <row r="20" spans="2:15" s="4" customFormat="1">
      <c r="B20" s="149"/>
      <c r="C20" s="142" t="s">
        <v>52</v>
      </c>
      <c r="D20" s="140">
        <v>0</v>
      </c>
      <c r="O20" s="5"/>
    </row>
    <row r="21" spans="2:15" s="4" customFormat="1">
      <c r="B21" s="149"/>
      <c r="C21" s="142" t="s">
        <v>78</v>
      </c>
      <c r="D21" s="140">
        <v>0</v>
      </c>
      <c r="O21" s="5"/>
    </row>
    <row r="22" spans="2:15" s="4" customFormat="1">
      <c r="B22" s="53"/>
      <c r="C22" s="143"/>
      <c r="D22" s="144"/>
      <c r="O22" s="5"/>
    </row>
    <row r="23" spans="2:15" s="4" customFormat="1">
      <c r="B23" s="159" t="s">
        <v>13</v>
      </c>
      <c r="C23" s="166"/>
      <c r="D23" s="161">
        <f>SUM(D24:D32)</f>
        <v>6000000</v>
      </c>
      <c r="O23" s="5"/>
    </row>
    <row r="24" spans="2:15" s="4" customFormat="1">
      <c r="B24" s="53"/>
      <c r="C24" s="141" t="s">
        <v>85</v>
      </c>
      <c r="D24" s="165">
        <v>0</v>
      </c>
      <c r="O24" s="5"/>
    </row>
    <row r="25" spans="2:15" s="4" customFormat="1">
      <c r="B25" s="53"/>
      <c r="C25" s="142" t="s">
        <v>87</v>
      </c>
      <c r="D25" s="140">
        <v>1500000</v>
      </c>
      <c r="O25" s="5"/>
    </row>
    <row r="26" spans="2:15" s="4" customFormat="1">
      <c r="B26" s="53"/>
      <c r="C26" s="142" t="s">
        <v>86</v>
      </c>
      <c r="D26" s="140">
        <v>1500000</v>
      </c>
      <c r="O26" s="5"/>
    </row>
    <row r="27" spans="2:15" s="4" customFormat="1">
      <c r="B27" s="53"/>
      <c r="C27" s="142" t="s">
        <v>88</v>
      </c>
      <c r="D27" s="140">
        <v>500000</v>
      </c>
      <c r="O27" s="5"/>
    </row>
    <row r="28" spans="2:15" s="4" customFormat="1">
      <c r="B28" s="53"/>
      <c r="C28" s="142" t="s">
        <v>89</v>
      </c>
      <c r="D28" s="140">
        <v>2500000</v>
      </c>
      <c r="O28" s="5"/>
    </row>
    <row r="29" spans="2:15" s="4" customFormat="1">
      <c r="B29" s="53"/>
      <c r="C29" s="142"/>
      <c r="D29" s="140">
        <v>0</v>
      </c>
      <c r="O29" s="5"/>
    </row>
    <row r="30" spans="2:15" s="4" customFormat="1">
      <c r="B30" s="53"/>
      <c r="C30" s="142"/>
      <c r="D30" s="140">
        <v>0</v>
      </c>
      <c r="O30" s="5"/>
    </row>
    <row r="31" spans="2:15" s="4" customFormat="1">
      <c r="B31" s="53"/>
      <c r="C31" s="142"/>
      <c r="D31" s="140">
        <v>0</v>
      </c>
      <c r="O31" s="5"/>
    </row>
    <row r="32" spans="2:15" s="150" customFormat="1">
      <c r="B32" s="149"/>
      <c r="C32" s="151"/>
      <c r="D32" s="152"/>
      <c r="O32" s="153"/>
    </row>
    <row r="33" spans="2:16" s="4" customFormat="1">
      <c r="B33" s="159" t="s">
        <v>39</v>
      </c>
      <c r="C33" s="160"/>
      <c r="D33" s="161">
        <f>SUM(D34:D36)</f>
        <v>0</v>
      </c>
      <c r="O33" s="5"/>
    </row>
    <row r="34" spans="2:16" s="4" customFormat="1">
      <c r="B34" s="154"/>
      <c r="C34" s="141"/>
      <c r="D34" s="140">
        <v>0</v>
      </c>
      <c r="O34" s="5"/>
    </row>
    <row r="35" spans="2:16" s="4" customFormat="1">
      <c r="B35" s="149"/>
      <c r="C35" s="142"/>
      <c r="D35" s="140">
        <v>0</v>
      </c>
      <c r="O35" s="5"/>
    </row>
    <row r="36" spans="2:16" s="4" customFormat="1">
      <c r="B36" s="149"/>
      <c r="C36" s="142"/>
      <c r="D36" s="140">
        <v>0</v>
      </c>
      <c r="O36" s="5"/>
    </row>
    <row r="37" spans="2:16" s="150" customFormat="1">
      <c r="B37" s="155"/>
      <c r="C37" s="156"/>
      <c r="D37" s="152"/>
      <c r="O37" s="153"/>
    </row>
    <row r="38" spans="2:16" s="4" customFormat="1">
      <c r="B38" s="159" t="s">
        <v>38</v>
      </c>
      <c r="C38" s="160"/>
      <c r="D38" s="161"/>
      <c r="O38" s="5"/>
    </row>
    <row r="39" spans="2:16" s="4" customFormat="1">
      <c r="B39" s="157"/>
      <c r="C39" s="157"/>
      <c r="D39" s="158"/>
      <c r="O39" s="5"/>
    </row>
    <row r="40" spans="2:16" s="4" customFormat="1">
      <c r="B40" s="159" t="s">
        <v>53</v>
      </c>
      <c r="C40" s="160"/>
      <c r="D40" s="161">
        <f>SUM(D6,D16,D23,D33,D38)</f>
        <v>48551000</v>
      </c>
      <c r="O40" s="5"/>
    </row>
    <row r="41" spans="2:16" s="4" customFormat="1">
      <c r="D41" s="23"/>
      <c r="O41" s="5"/>
    </row>
    <row r="42" spans="2:16" s="4" customFormat="1">
      <c r="P42" s="5"/>
    </row>
    <row r="43" spans="2:16" s="4" customFormat="1">
      <c r="P43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2:BB21"/>
  <sheetViews>
    <sheetView showGridLines="0" workbookViewId="0">
      <selection activeCell="G20" sqref="G20"/>
    </sheetView>
  </sheetViews>
  <sheetFormatPr defaultColWidth="11" defaultRowHeight="15.75" outlineLevelCol="1"/>
  <cols>
    <col min="1" max="1" width="7.625" customWidth="1"/>
    <col min="2" max="2" width="5.625" customWidth="1"/>
    <col min="3" max="3" width="26.125" customWidth="1"/>
    <col min="4" max="6" width="14.625" customWidth="1"/>
    <col min="7" max="7" width="16.125" customWidth="1" outlineLevel="1"/>
    <col min="8" max="8" width="12.375" customWidth="1" outlineLevel="1"/>
    <col min="9" max="9" width="12.75" customWidth="1" outlineLevel="1"/>
    <col min="10" max="10" width="12.125" customWidth="1" outlineLevel="1"/>
    <col min="11" max="11" width="14" customWidth="1" outlineLevel="1"/>
    <col min="12" max="12" width="12.625" customWidth="1" outlineLevel="1"/>
    <col min="13" max="13" width="12" customWidth="1" outlineLevel="1"/>
    <col min="14" max="14" width="11.5" customWidth="1" outlineLevel="1"/>
    <col min="15" max="15" width="11.625" customWidth="1" outlineLevel="1"/>
    <col min="16" max="16" width="12" customWidth="1" outlineLevel="1"/>
    <col min="17" max="17" width="14.75" customWidth="1" outlineLevel="1"/>
    <col min="18" max="18" width="12.375" customWidth="1" outlineLevel="1"/>
    <col min="19" max="19" width="19.375" customWidth="1" outlineLevel="1"/>
    <col min="20" max="20" width="15.625" customWidth="1" outlineLevel="1"/>
    <col min="21" max="21" width="14.75" customWidth="1" outlineLevel="1"/>
    <col min="22" max="22" width="14.875" customWidth="1" outlineLevel="1"/>
    <col min="23" max="23" width="14.25" customWidth="1" outlineLevel="1"/>
    <col min="24" max="24" width="13.25" customWidth="1" outlineLevel="1"/>
    <col min="25" max="25" width="13.5" customWidth="1" outlineLevel="1"/>
    <col min="26" max="26" width="14" customWidth="1" outlineLevel="1"/>
    <col min="27" max="27" width="14.375" customWidth="1" outlineLevel="1"/>
    <col min="28" max="28" width="14.125" customWidth="1" outlineLevel="1"/>
    <col min="29" max="29" width="13.875" customWidth="1" outlineLevel="1"/>
    <col min="30" max="30" width="14.25" customWidth="1" outlineLevel="1"/>
    <col min="31" max="31" width="16" customWidth="1" outlineLevel="1"/>
    <col min="32" max="32" width="14.625" customWidth="1" outlineLevel="1"/>
    <col min="33" max="33" width="15.375" customWidth="1" outlineLevel="1"/>
    <col min="34" max="34" width="14.5" customWidth="1" outlineLevel="1"/>
    <col min="35" max="35" width="19.5" customWidth="1" outlineLevel="1"/>
    <col min="36" max="36" width="19.375" customWidth="1" outlineLevel="1"/>
    <col min="37" max="37" width="14.5" customWidth="1" outlineLevel="1"/>
    <col min="38" max="38" width="15.25" customWidth="1" outlineLevel="1"/>
    <col min="39" max="39" width="18.875" customWidth="1" outlineLevel="1"/>
    <col min="40" max="40" width="19.75" customWidth="1" outlineLevel="1"/>
    <col min="41" max="41" width="14.25" customWidth="1" outlineLevel="1"/>
    <col min="42" max="42" width="18.375" customWidth="1"/>
    <col min="43" max="43" width="6.75" bestFit="1" customWidth="1"/>
    <col min="44" max="44" width="7.875" bestFit="1" customWidth="1"/>
    <col min="45" max="56" width="6.75" customWidth="1"/>
  </cols>
  <sheetData>
    <row r="2" spans="1:42" s="4" customFormat="1">
      <c r="A2" s="2"/>
      <c r="B2" s="3" t="s">
        <v>42</v>
      </c>
      <c r="C2" s="3"/>
      <c r="E2" s="5"/>
      <c r="Q2" s="5"/>
    </row>
    <row r="3" spans="1:42" s="4" customFormat="1">
      <c r="A3" s="2"/>
      <c r="B3" s="145" t="s">
        <v>40</v>
      </c>
      <c r="C3" s="3"/>
      <c r="E3" s="5"/>
      <c r="Q3" s="5"/>
    </row>
    <row r="5" spans="1:42" s="4" customFormat="1" ht="20.100000000000001" customHeight="1">
      <c r="B5" s="6"/>
      <c r="C5" s="6"/>
      <c r="D5" s="146"/>
      <c r="E5" s="148" t="s">
        <v>43</v>
      </c>
      <c r="F5" s="146"/>
      <c r="G5" s="6">
        <v>1</v>
      </c>
      <c r="H5" s="6">
        <v>1</v>
      </c>
      <c r="I5" s="6">
        <v>1</v>
      </c>
      <c r="J5" s="6">
        <v>1</v>
      </c>
      <c r="K5" s="6">
        <v>1</v>
      </c>
      <c r="L5" s="6">
        <v>1</v>
      </c>
      <c r="M5" s="6">
        <v>1</v>
      </c>
      <c r="N5" s="6">
        <v>1</v>
      </c>
      <c r="O5" s="6">
        <v>1</v>
      </c>
      <c r="P5" s="6">
        <v>1</v>
      </c>
      <c r="Q5" s="6">
        <v>1</v>
      </c>
      <c r="R5" s="6">
        <v>1</v>
      </c>
      <c r="S5" s="6">
        <v>2</v>
      </c>
      <c r="T5" s="6">
        <v>2</v>
      </c>
      <c r="U5" s="6">
        <v>2</v>
      </c>
      <c r="V5" s="6">
        <v>2</v>
      </c>
      <c r="W5" s="6">
        <v>2</v>
      </c>
      <c r="X5" s="6">
        <v>2</v>
      </c>
      <c r="Y5" s="6">
        <v>2</v>
      </c>
      <c r="Z5" s="6">
        <v>2</v>
      </c>
      <c r="AA5" s="6">
        <v>2</v>
      </c>
      <c r="AB5" s="6">
        <v>2</v>
      </c>
      <c r="AC5" s="6">
        <v>2</v>
      </c>
      <c r="AD5" s="6">
        <v>2</v>
      </c>
      <c r="AE5" s="6">
        <v>3</v>
      </c>
      <c r="AF5" s="6">
        <v>3</v>
      </c>
      <c r="AG5" s="6">
        <v>3</v>
      </c>
      <c r="AH5" s="6">
        <v>3</v>
      </c>
      <c r="AI5" s="6">
        <v>3</v>
      </c>
      <c r="AJ5" s="6">
        <v>3</v>
      </c>
      <c r="AK5" s="6">
        <v>3</v>
      </c>
      <c r="AL5" s="6">
        <v>3</v>
      </c>
      <c r="AM5" s="6">
        <v>3</v>
      </c>
      <c r="AN5" s="6">
        <v>3</v>
      </c>
      <c r="AO5" s="6">
        <v>3</v>
      </c>
      <c r="AP5" s="6">
        <v>3</v>
      </c>
    </row>
    <row r="6" spans="1:42" s="4" customFormat="1" ht="31.5">
      <c r="B6" s="11"/>
      <c r="C6" s="11"/>
      <c r="D6" s="147" t="s">
        <v>57</v>
      </c>
      <c r="E6" s="147" t="s">
        <v>58</v>
      </c>
      <c r="F6" s="147" t="s">
        <v>59</v>
      </c>
      <c r="G6" s="13">
        <v>1</v>
      </c>
      <c r="H6" s="13">
        <v>2</v>
      </c>
      <c r="I6" s="13">
        <v>3</v>
      </c>
      <c r="J6" s="13">
        <v>4</v>
      </c>
      <c r="K6" s="6">
        <v>5</v>
      </c>
      <c r="L6" s="13">
        <v>6</v>
      </c>
      <c r="M6" s="13">
        <v>7</v>
      </c>
      <c r="N6" s="13">
        <v>8</v>
      </c>
      <c r="O6" s="13">
        <v>9</v>
      </c>
      <c r="P6" s="6">
        <v>10</v>
      </c>
      <c r="Q6" s="13">
        <v>11</v>
      </c>
      <c r="R6" s="13">
        <v>12</v>
      </c>
      <c r="S6" s="13">
        <v>13</v>
      </c>
      <c r="T6" s="6">
        <v>14</v>
      </c>
      <c r="U6" s="13">
        <v>15</v>
      </c>
      <c r="V6" s="13">
        <v>16</v>
      </c>
      <c r="W6" s="13">
        <v>17</v>
      </c>
      <c r="X6" s="6">
        <v>18</v>
      </c>
      <c r="Y6" s="13">
        <v>19</v>
      </c>
      <c r="Z6" s="13">
        <v>20</v>
      </c>
      <c r="AA6" s="13">
        <v>21</v>
      </c>
      <c r="AB6" s="6">
        <v>22</v>
      </c>
      <c r="AC6" s="13">
        <v>23</v>
      </c>
      <c r="AD6" s="13">
        <v>24</v>
      </c>
      <c r="AE6" s="13">
        <v>25</v>
      </c>
      <c r="AF6" s="6">
        <v>26</v>
      </c>
      <c r="AG6" s="13">
        <v>27</v>
      </c>
      <c r="AH6" s="13">
        <v>28</v>
      </c>
      <c r="AI6" s="13">
        <v>29</v>
      </c>
      <c r="AJ6" s="6">
        <v>30</v>
      </c>
      <c r="AK6" s="13">
        <v>31</v>
      </c>
      <c r="AL6" s="13">
        <v>32</v>
      </c>
      <c r="AM6" s="13">
        <v>33</v>
      </c>
      <c r="AN6" s="6">
        <v>34</v>
      </c>
      <c r="AO6" s="13">
        <v>35</v>
      </c>
      <c r="AP6" s="13">
        <v>36</v>
      </c>
    </row>
    <row r="7" spans="1:42" s="2" customFormat="1">
      <c r="B7" s="15" t="s">
        <v>11</v>
      </c>
      <c r="C7" s="16"/>
      <c r="D7" s="18"/>
      <c r="E7" s="19"/>
      <c r="F7" s="18"/>
      <c r="G7" s="20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0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0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2"/>
    </row>
    <row r="8" spans="1:42" s="2" customFormat="1">
      <c r="B8" s="15"/>
      <c r="C8" s="130" t="s">
        <v>90</v>
      </c>
      <c r="D8" s="203">
        <v>2100</v>
      </c>
      <c r="E8" s="203">
        <f t="shared" ref="E8:F9" si="0">(D8)+(D8*10%)</f>
        <v>2310</v>
      </c>
      <c r="F8" s="203">
        <f t="shared" si="0"/>
        <v>2541</v>
      </c>
      <c r="G8" s="204">
        <v>2100</v>
      </c>
      <c r="H8" s="201">
        <f t="shared" ref="H8:R8" si="1">G8</f>
        <v>2100</v>
      </c>
      <c r="I8" s="201">
        <f t="shared" si="1"/>
        <v>2100</v>
      </c>
      <c r="J8" s="201">
        <f t="shared" si="1"/>
        <v>2100</v>
      </c>
      <c r="K8" s="201">
        <f t="shared" si="1"/>
        <v>2100</v>
      </c>
      <c r="L8" s="201">
        <f t="shared" si="1"/>
        <v>2100</v>
      </c>
      <c r="M8" s="201">
        <f t="shared" si="1"/>
        <v>2100</v>
      </c>
      <c r="N8" s="201">
        <f t="shared" si="1"/>
        <v>2100</v>
      </c>
      <c r="O8" s="201">
        <f t="shared" si="1"/>
        <v>2100</v>
      </c>
      <c r="P8" s="201">
        <f t="shared" si="1"/>
        <v>2100</v>
      </c>
      <c r="Q8" s="201">
        <f t="shared" si="1"/>
        <v>2100</v>
      </c>
      <c r="R8" s="205">
        <f t="shared" si="1"/>
        <v>2100</v>
      </c>
      <c r="S8" s="201">
        <f>E8</f>
        <v>2310</v>
      </c>
      <c r="T8" s="201">
        <f t="shared" ref="T8:AD8" si="2">S8</f>
        <v>2310</v>
      </c>
      <c r="U8" s="201">
        <f t="shared" si="2"/>
        <v>2310</v>
      </c>
      <c r="V8" s="201">
        <f t="shared" si="2"/>
        <v>2310</v>
      </c>
      <c r="W8" s="201">
        <f t="shared" si="2"/>
        <v>2310</v>
      </c>
      <c r="X8" s="201">
        <f t="shared" si="2"/>
        <v>2310</v>
      </c>
      <c r="Y8" s="201">
        <f t="shared" si="2"/>
        <v>2310</v>
      </c>
      <c r="Z8" s="201">
        <f t="shared" si="2"/>
        <v>2310</v>
      </c>
      <c r="AA8" s="201">
        <f t="shared" si="2"/>
        <v>2310</v>
      </c>
      <c r="AB8" s="201">
        <f t="shared" si="2"/>
        <v>2310</v>
      </c>
      <c r="AC8" s="201">
        <f t="shared" si="2"/>
        <v>2310</v>
      </c>
      <c r="AD8" s="201">
        <f t="shared" si="2"/>
        <v>2310</v>
      </c>
      <c r="AE8" s="202">
        <f>F8</f>
        <v>2541</v>
      </c>
      <c r="AF8" s="201">
        <f t="shared" ref="AF8:AP8" si="3">AE8</f>
        <v>2541</v>
      </c>
      <c r="AG8" s="201">
        <f t="shared" si="3"/>
        <v>2541</v>
      </c>
      <c r="AH8" s="201">
        <f t="shared" si="3"/>
        <v>2541</v>
      </c>
      <c r="AI8" s="201">
        <f t="shared" si="3"/>
        <v>2541</v>
      </c>
      <c r="AJ8" s="201">
        <f t="shared" si="3"/>
        <v>2541</v>
      </c>
      <c r="AK8" s="201">
        <f t="shared" si="3"/>
        <v>2541</v>
      </c>
      <c r="AL8" s="201">
        <f t="shared" si="3"/>
        <v>2541</v>
      </c>
      <c r="AM8" s="201">
        <f t="shared" si="3"/>
        <v>2541</v>
      </c>
      <c r="AN8" s="201">
        <f t="shared" si="3"/>
        <v>2541</v>
      </c>
      <c r="AO8" s="201">
        <f t="shared" si="3"/>
        <v>2541</v>
      </c>
      <c r="AP8" s="205">
        <f t="shared" si="3"/>
        <v>2541</v>
      </c>
    </row>
    <row r="9" spans="1:42" s="2" customFormat="1">
      <c r="B9" s="15"/>
      <c r="C9" s="130" t="s">
        <v>91</v>
      </c>
      <c r="D9" s="203">
        <f>AVERAGE(G9:R9)</f>
        <v>1950</v>
      </c>
      <c r="E9" s="203">
        <f t="shared" si="0"/>
        <v>2145</v>
      </c>
      <c r="F9" s="203">
        <f t="shared" si="0"/>
        <v>2359.5</v>
      </c>
      <c r="G9" s="204">
        <v>1950</v>
      </c>
      <c r="H9" s="201">
        <f t="shared" ref="H9:R9" si="4">G9</f>
        <v>1950</v>
      </c>
      <c r="I9" s="201">
        <f t="shared" si="4"/>
        <v>1950</v>
      </c>
      <c r="J9" s="201">
        <f t="shared" si="4"/>
        <v>1950</v>
      </c>
      <c r="K9" s="201">
        <f t="shared" si="4"/>
        <v>1950</v>
      </c>
      <c r="L9" s="201">
        <f t="shared" si="4"/>
        <v>1950</v>
      </c>
      <c r="M9" s="201">
        <f t="shared" si="4"/>
        <v>1950</v>
      </c>
      <c r="N9" s="201">
        <f t="shared" si="4"/>
        <v>1950</v>
      </c>
      <c r="O9" s="201">
        <f t="shared" si="4"/>
        <v>1950</v>
      </c>
      <c r="P9" s="201">
        <f t="shared" si="4"/>
        <v>1950</v>
      </c>
      <c r="Q9" s="201">
        <f t="shared" si="4"/>
        <v>1950</v>
      </c>
      <c r="R9" s="205">
        <f t="shared" si="4"/>
        <v>1950</v>
      </c>
      <c r="S9" s="201">
        <f>E9</f>
        <v>2145</v>
      </c>
      <c r="T9" s="201">
        <f t="shared" ref="T9:AD9" si="5">S9</f>
        <v>2145</v>
      </c>
      <c r="U9" s="201">
        <f t="shared" si="5"/>
        <v>2145</v>
      </c>
      <c r="V9" s="201">
        <f t="shared" si="5"/>
        <v>2145</v>
      </c>
      <c r="W9" s="201">
        <f t="shared" si="5"/>
        <v>2145</v>
      </c>
      <c r="X9" s="201">
        <f t="shared" si="5"/>
        <v>2145</v>
      </c>
      <c r="Y9" s="201">
        <f t="shared" si="5"/>
        <v>2145</v>
      </c>
      <c r="Z9" s="201">
        <f t="shared" si="5"/>
        <v>2145</v>
      </c>
      <c r="AA9" s="201">
        <f t="shared" si="5"/>
        <v>2145</v>
      </c>
      <c r="AB9" s="201">
        <f t="shared" si="5"/>
        <v>2145</v>
      </c>
      <c r="AC9" s="201">
        <f t="shared" si="5"/>
        <v>2145</v>
      </c>
      <c r="AD9" s="201">
        <f t="shared" si="5"/>
        <v>2145</v>
      </c>
      <c r="AE9" s="202">
        <f>F9</f>
        <v>2359.5</v>
      </c>
      <c r="AF9" s="201">
        <f t="shared" ref="AF9:AP9" si="6">AE9</f>
        <v>2359.5</v>
      </c>
      <c r="AG9" s="201">
        <f t="shared" si="6"/>
        <v>2359.5</v>
      </c>
      <c r="AH9" s="201">
        <f t="shared" si="6"/>
        <v>2359.5</v>
      </c>
      <c r="AI9" s="201">
        <f t="shared" si="6"/>
        <v>2359.5</v>
      </c>
      <c r="AJ9" s="201">
        <f t="shared" si="6"/>
        <v>2359.5</v>
      </c>
      <c r="AK9" s="201">
        <f t="shared" si="6"/>
        <v>2359.5</v>
      </c>
      <c r="AL9" s="201">
        <f t="shared" si="6"/>
        <v>2359.5</v>
      </c>
      <c r="AM9" s="201">
        <f t="shared" si="6"/>
        <v>2359.5</v>
      </c>
      <c r="AN9" s="201">
        <f t="shared" si="6"/>
        <v>2359.5</v>
      </c>
      <c r="AO9" s="201">
        <f t="shared" si="6"/>
        <v>2359.5</v>
      </c>
      <c r="AP9" s="205">
        <f t="shared" si="6"/>
        <v>2359.5</v>
      </c>
    </row>
    <row r="10" spans="1:42" s="2" customFormat="1">
      <c r="B10" s="15"/>
      <c r="C10" s="130" t="s">
        <v>92</v>
      </c>
      <c r="D10" s="203">
        <f t="shared" ref="D10:D12" si="7">AVERAGE(G10:R10)</f>
        <v>1100</v>
      </c>
      <c r="E10" s="203">
        <f t="shared" ref="E10:E11" si="8">(D10)+(D10*20%)</f>
        <v>1320</v>
      </c>
      <c r="F10" s="203">
        <f>(E10)+(E10*20%)</f>
        <v>1584</v>
      </c>
      <c r="G10" s="204">
        <v>1100</v>
      </c>
      <c r="H10" s="201">
        <f t="shared" ref="H10:R10" si="9">G10</f>
        <v>1100</v>
      </c>
      <c r="I10" s="201">
        <f t="shared" si="9"/>
        <v>1100</v>
      </c>
      <c r="J10" s="201">
        <f t="shared" si="9"/>
        <v>1100</v>
      </c>
      <c r="K10" s="201">
        <f t="shared" si="9"/>
        <v>1100</v>
      </c>
      <c r="L10" s="201">
        <f t="shared" si="9"/>
        <v>1100</v>
      </c>
      <c r="M10" s="201">
        <f t="shared" si="9"/>
        <v>1100</v>
      </c>
      <c r="N10" s="201">
        <f t="shared" si="9"/>
        <v>1100</v>
      </c>
      <c r="O10" s="201">
        <f t="shared" si="9"/>
        <v>1100</v>
      </c>
      <c r="P10" s="201">
        <f t="shared" si="9"/>
        <v>1100</v>
      </c>
      <c r="Q10" s="201">
        <f t="shared" si="9"/>
        <v>1100</v>
      </c>
      <c r="R10" s="205">
        <f t="shared" si="9"/>
        <v>1100</v>
      </c>
      <c r="S10" s="201">
        <f>E10</f>
        <v>1320</v>
      </c>
      <c r="T10" s="201">
        <f t="shared" ref="T10:AD10" si="10">S10</f>
        <v>1320</v>
      </c>
      <c r="U10" s="201">
        <f t="shared" si="10"/>
        <v>1320</v>
      </c>
      <c r="V10" s="201">
        <f t="shared" si="10"/>
        <v>1320</v>
      </c>
      <c r="W10" s="201">
        <f t="shared" si="10"/>
        <v>1320</v>
      </c>
      <c r="X10" s="201">
        <f t="shared" si="10"/>
        <v>1320</v>
      </c>
      <c r="Y10" s="201">
        <f t="shared" si="10"/>
        <v>1320</v>
      </c>
      <c r="Z10" s="201">
        <f t="shared" si="10"/>
        <v>1320</v>
      </c>
      <c r="AA10" s="201">
        <f t="shared" si="10"/>
        <v>1320</v>
      </c>
      <c r="AB10" s="201">
        <f t="shared" si="10"/>
        <v>1320</v>
      </c>
      <c r="AC10" s="201">
        <f t="shared" si="10"/>
        <v>1320</v>
      </c>
      <c r="AD10" s="201">
        <f t="shared" si="10"/>
        <v>1320</v>
      </c>
      <c r="AE10" s="202">
        <f>F10</f>
        <v>1584</v>
      </c>
      <c r="AF10" s="201">
        <f t="shared" ref="AF10:AP10" si="11">AE10</f>
        <v>1584</v>
      </c>
      <c r="AG10" s="201">
        <f t="shared" si="11"/>
        <v>1584</v>
      </c>
      <c r="AH10" s="201">
        <f t="shared" si="11"/>
        <v>1584</v>
      </c>
      <c r="AI10" s="201">
        <f t="shared" si="11"/>
        <v>1584</v>
      </c>
      <c r="AJ10" s="201">
        <f t="shared" si="11"/>
        <v>1584</v>
      </c>
      <c r="AK10" s="201">
        <f t="shared" si="11"/>
        <v>1584</v>
      </c>
      <c r="AL10" s="201">
        <f t="shared" si="11"/>
        <v>1584</v>
      </c>
      <c r="AM10" s="201">
        <f t="shared" si="11"/>
        <v>1584</v>
      </c>
      <c r="AN10" s="201">
        <f t="shared" si="11"/>
        <v>1584</v>
      </c>
      <c r="AO10" s="201">
        <f t="shared" si="11"/>
        <v>1584</v>
      </c>
      <c r="AP10" s="205">
        <f t="shared" si="11"/>
        <v>1584</v>
      </c>
    </row>
    <row r="11" spans="1:42" s="2" customFormat="1">
      <c r="B11" s="15"/>
      <c r="C11" s="130" t="s">
        <v>93</v>
      </c>
      <c r="D11" s="203">
        <f t="shared" si="7"/>
        <v>1500</v>
      </c>
      <c r="E11" s="203">
        <f t="shared" si="8"/>
        <v>1800</v>
      </c>
      <c r="F11" s="203">
        <f>(E11)+(E11*20%)</f>
        <v>2160</v>
      </c>
      <c r="G11" s="204">
        <v>1500</v>
      </c>
      <c r="H11" s="201">
        <f t="shared" ref="H11:I12" si="12">G11</f>
        <v>1500</v>
      </c>
      <c r="I11" s="201">
        <f t="shared" ref="I11" si="13">H11</f>
        <v>1500</v>
      </c>
      <c r="J11" s="201">
        <f t="shared" ref="J11:J12" si="14">I11</f>
        <v>1500</v>
      </c>
      <c r="K11" s="201">
        <f t="shared" ref="K11:K12" si="15">J11</f>
        <v>1500</v>
      </c>
      <c r="L11" s="201">
        <f t="shared" ref="L11:L12" si="16">K11</f>
        <v>1500</v>
      </c>
      <c r="M11" s="201">
        <f t="shared" ref="M11:M12" si="17">L11</f>
        <v>1500</v>
      </c>
      <c r="N11" s="201">
        <f t="shared" ref="N11:N12" si="18">M11</f>
        <v>1500</v>
      </c>
      <c r="O11" s="201">
        <f t="shared" ref="O11:O12" si="19">N11</f>
        <v>1500</v>
      </c>
      <c r="P11" s="201">
        <f t="shared" ref="P11:P12" si="20">O11</f>
        <v>1500</v>
      </c>
      <c r="Q11" s="201">
        <f t="shared" ref="Q11:Q12" si="21">P11</f>
        <v>1500</v>
      </c>
      <c r="R11" s="205">
        <f t="shared" ref="R11:R12" si="22">Q11</f>
        <v>1500</v>
      </c>
      <c r="S11" s="201">
        <f>E11</f>
        <v>1800</v>
      </c>
      <c r="T11" s="201">
        <f t="shared" ref="T11:T12" si="23">S11</f>
        <v>1800</v>
      </c>
      <c r="U11" s="201">
        <f t="shared" ref="U11:U12" si="24">T11</f>
        <v>1800</v>
      </c>
      <c r="V11" s="201">
        <f t="shared" ref="V11:V12" si="25">U11</f>
        <v>1800</v>
      </c>
      <c r="W11" s="201">
        <f t="shared" ref="W11:W12" si="26">V11</f>
        <v>1800</v>
      </c>
      <c r="X11" s="201">
        <f t="shared" ref="X11:X12" si="27">W11</f>
        <v>1800</v>
      </c>
      <c r="Y11" s="201">
        <f t="shared" ref="Y11:Y12" si="28">X11</f>
        <v>1800</v>
      </c>
      <c r="Z11" s="201">
        <f t="shared" ref="Z11:Z12" si="29">Y11</f>
        <v>1800</v>
      </c>
      <c r="AA11" s="201">
        <f t="shared" ref="AA11:AA12" si="30">Z11</f>
        <v>1800</v>
      </c>
      <c r="AB11" s="201">
        <f t="shared" ref="AB11:AB12" si="31">AA11</f>
        <v>1800</v>
      </c>
      <c r="AC11" s="201">
        <f t="shared" ref="AC11:AC12" si="32">AB11</f>
        <v>1800</v>
      </c>
      <c r="AD11" s="201">
        <f t="shared" ref="AD11:AD12" si="33">AC11</f>
        <v>1800</v>
      </c>
      <c r="AE11" s="202">
        <f>F11</f>
        <v>2160</v>
      </c>
      <c r="AF11" s="201">
        <f t="shared" ref="AF11:AF12" si="34">AE11</f>
        <v>2160</v>
      </c>
      <c r="AG11" s="201">
        <f t="shared" ref="AG11:AG12" si="35">AF11</f>
        <v>2160</v>
      </c>
      <c r="AH11" s="201">
        <f t="shared" ref="AH11:AH12" si="36">AG11</f>
        <v>2160</v>
      </c>
      <c r="AI11" s="201">
        <f t="shared" ref="AI11:AI12" si="37">AH11</f>
        <v>2160</v>
      </c>
      <c r="AJ11" s="201">
        <f t="shared" ref="AJ11:AJ12" si="38">AI11</f>
        <v>2160</v>
      </c>
      <c r="AK11" s="201">
        <f t="shared" ref="AK11:AK12" si="39">AJ11</f>
        <v>2160</v>
      </c>
      <c r="AL11" s="201">
        <f t="shared" ref="AL11:AL12" si="40">AK11</f>
        <v>2160</v>
      </c>
      <c r="AM11" s="201">
        <f t="shared" ref="AM11:AM12" si="41">AL11</f>
        <v>2160</v>
      </c>
      <c r="AN11" s="201">
        <f t="shared" ref="AN11:AN12" si="42">AM11</f>
        <v>2160</v>
      </c>
      <c r="AO11" s="201">
        <f t="shared" ref="AO11:AO12" si="43">AN11</f>
        <v>2160</v>
      </c>
      <c r="AP11" s="205">
        <f t="shared" ref="AP11:AP12" si="44">AO11</f>
        <v>2160</v>
      </c>
    </row>
    <row r="12" spans="1:42" s="2" customFormat="1">
      <c r="B12" s="15"/>
      <c r="C12" s="130" t="s">
        <v>94</v>
      </c>
      <c r="D12" s="203">
        <f t="shared" si="7"/>
        <v>700</v>
      </c>
      <c r="E12" s="203">
        <f>(D12)+(D12*10%)</f>
        <v>770</v>
      </c>
      <c r="F12" s="203">
        <f>(E12)+(E12*10%)</f>
        <v>847</v>
      </c>
      <c r="G12" s="204">
        <v>700</v>
      </c>
      <c r="H12" s="201">
        <f t="shared" si="12"/>
        <v>700</v>
      </c>
      <c r="I12" s="201">
        <f t="shared" si="12"/>
        <v>700</v>
      </c>
      <c r="J12" s="201">
        <f t="shared" si="14"/>
        <v>700</v>
      </c>
      <c r="K12" s="201">
        <f t="shared" si="15"/>
        <v>700</v>
      </c>
      <c r="L12" s="201">
        <f t="shared" si="16"/>
        <v>700</v>
      </c>
      <c r="M12" s="201">
        <f t="shared" si="17"/>
        <v>700</v>
      </c>
      <c r="N12" s="201">
        <f t="shared" si="18"/>
        <v>700</v>
      </c>
      <c r="O12" s="201">
        <f t="shared" si="19"/>
        <v>700</v>
      </c>
      <c r="P12" s="201">
        <f t="shared" si="20"/>
        <v>700</v>
      </c>
      <c r="Q12" s="201">
        <f t="shared" si="21"/>
        <v>700</v>
      </c>
      <c r="R12" s="205">
        <f t="shared" si="22"/>
        <v>700</v>
      </c>
      <c r="S12" s="201">
        <f>E12</f>
        <v>770</v>
      </c>
      <c r="T12" s="201">
        <f t="shared" si="23"/>
        <v>770</v>
      </c>
      <c r="U12" s="201">
        <f t="shared" si="24"/>
        <v>770</v>
      </c>
      <c r="V12" s="201">
        <f t="shared" si="25"/>
        <v>770</v>
      </c>
      <c r="W12" s="201">
        <f t="shared" si="26"/>
        <v>770</v>
      </c>
      <c r="X12" s="201">
        <f t="shared" si="27"/>
        <v>770</v>
      </c>
      <c r="Y12" s="201">
        <f t="shared" si="28"/>
        <v>770</v>
      </c>
      <c r="Z12" s="201">
        <f t="shared" si="29"/>
        <v>770</v>
      </c>
      <c r="AA12" s="201">
        <f t="shared" si="30"/>
        <v>770</v>
      </c>
      <c r="AB12" s="201">
        <f t="shared" si="31"/>
        <v>770</v>
      </c>
      <c r="AC12" s="201">
        <f t="shared" si="32"/>
        <v>770</v>
      </c>
      <c r="AD12" s="201">
        <f t="shared" si="33"/>
        <v>770</v>
      </c>
      <c r="AE12" s="202">
        <f>F12</f>
        <v>847</v>
      </c>
      <c r="AF12" s="201">
        <f t="shared" si="34"/>
        <v>847</v>
      </c>
      <c r="AG12" s="201">
        <f t="shared" si="35"/>
        <v>847</v>
      </c>
      <c r="AH12" s="201">
        <f t="shared" si="36"/>
        <v>847</v>
      </c>
      <c r="AI12" s="201">
        <f t="shared" si="37"/>
        <v>847</v>
      </c>
      <c r="AJ12" s="201">
        <f t="shared" si="38"/>
        <v>847</v>
      </c>
      <c r="AK12" s="201">
        <f t="shared" si="39"/>
        <v>847</v>
      </c>
      <c r="AL12" s="201">
        <f t="shared" si="40"/>
        <v>847</v>
      </c>
      <c r="AM12" s="201">
        <f t="shared" si="41"/>
        <v>847</v>
      </c>
      <c r="AN12" s="201">
        <f t="shared" si="42"/>
        <v>847</v>
      </c>
      <c r="AO12" s="201">
        <f t="shared" si="43"/>
        <v>847</v>
      </c>
      <c r="AP12" s="205">
        <f t="shared" si="44"/>
        <v>847</v>
      </c>
    </row>
    <row r="13" spans="1:42" s="2" customFormat="1">
      <c r="B13" s="15"/>
      <c r="C13" s="130"/>
      <c r="D13" s="203"/>
      <c r="E13" s="219"/>
      <c r="F13" s="203"/>
      <c r="G13" s="204"/>
      <c r="H13" s="201"/>
      <c r="I13" s="201"/>
      <c r="J13" s="201"/>
      <c r="K13" s="201"/>
      <c r="L13" s="201"/>
      <c r="M13" s="201"/>
      <c r="N13" s="201"/>
      <c r="O13" s="201"/>
      <c r="P13" s="201"/>
      <c r="Q13" s="201"/>
      <c r="R13" s="220"/>
      <c r="S13" s="201"/>
      <c r="T13" s="201"/>
      <c r="U13" s="201"/>
      <c r="V13" s="201"/>
      <c r="W13" s="201"/>
      <c r="X13" s="201"/>
      <c r="Y13" s="201"/>
      <c r="Z13" s="201"/>
      <c r="AA13" s="201"/>
      <c r="AB13" s="201"/>
      <c r="AC13" s="201"/>
      <c r="AD13" s="201"/>
      <c r="AE13" s="202"/>
      <c r="AF13" s="201"/>
      <c r="AG13" s="201"/>
      <c r="AH13" s="201"/>
      <c r="AI13" s="201"/>
      <c r="AJ13" s="201"/>
      <c r="AK13" s="201"/>
      <c r="AL13" s="201"/>
      <c r="AM13" s="201"/>
      <c r="AN13" s="201"/>
      <c r="AO13" s="201"/>
      <c r="AP13" s="205"/>
    </row>
    <row r="14" spans="1:42" s="2" customFormat="1">
      <c r="B14" s="24"/>
      <c r="C14" s="25"/>
      <c r="D14" s="206"/>
      <c r="E14" s="207"/>
      <c r="F14" s="206"/>
      <c r="G14" s="208"/>
      <c r="H14" s="209"/>
      <c r="I14" s="209"/>
      <c r="J14" s="209"/>
      <c r="K14" s="209"/>
      <c r="L14" s="209"/>
      <c r="M14" s="209"/>
      <c r="N14" s="209"/>
      <c r="O14" s="209"/>
      <c r="P14" s="209"/>
      <c r="Q14" s="209"/>
      <c r="R14" s="209"/>
      <c r="S14" s="208"/>
      <c r="T14" s="209"/>
      <c r="U14" s="209"/>
      <c r="V14" s="209"/>
      <c r="W14" s="209"/>
      <c r="X14" s="209"/>
      <c r="Y14" s="209"/>
      <c r="Z14" s="209"/>
      <c r="AA14" s="209"/>
      <c r="AB14" s="209"/>
      <c r="AC14" s="209"/>
      <c r="AD14" s="209"/>
      <c r="AE14" s="208"/>
      <c r="AF14" s="209"/>
      <c r="AG14" s="209"/>
      <c r="AH14" s="209"/>
      <c r="AI14" s="209"/>
      <c r="AJ14" s="209"/>
      <c r="AK14" s="209"/>
      <c r="AL14" s="209"/>
      <c r="AM14" s="209"/>
      <c r="AN14" s="209"/>
      <c r="AO14" s="209"/>
      <c r="AP14" s="210"/>
    </row>
    <row r="15" spans="1:42" s="2" customFormat="1">
      <c r="B15" s="15" t="s">
        <v>12</v>
      </c>
      <c r="C15" s="16"/>
      <c r="D15" s="211"/>
      <c r="E15" s="212"/>
      <c r="F15" s="211"/>
      <c r="G15" s="213"/>
      <c r="H15" s="214"/>
      <c r="I15" s="214"/>
      <c r="J15" s="214"/>
      <c r="K15" s="214"/>
      <c r="L15" s="214"/>
      <c r="M15" s="214"/>
      <c r="N15" s="214"/>
      <c r="O15" s="214"/>
      <c r="P15" s="214"/>
      <c r="Q15" s="214"/>
      <c r="R15" s="214"/>
      <c r="S15" s="213"/>
      <c r="T15" s="214"/>
      <c r="U15" s="214"/>
      <c r="V15" s="214"/>
      <c r="W15" s="214"/>
      <c r="X15" s="214"/>
      <c r="Y15" s="214"/>
      <c r="Z15" s="214"/>
      <c r="AA15" s="214"/>
      <c r="AB15" s="214"/>
      <c r="AC15" s="214"/>
      <c r="AD15" s="214"/>
      <c r="AE15" s="213"/>
      <c r="AF15" s="214"/>
      <c r="AG15" s="214"/>
      <c r="AH15" s="214"/>
      <c r="AI15" s="214"/>
      <c r="AJ15" s="214"/>
      <c r="AK15" s="214"/>
      <c r="AL15" s="214"/>
      <c r="AM15" s="214"/>
      <c r="AN15" s="214"/>
      <c r="AO15" s="214"/>
      <c r="AP15" s="215"/>
    </row>
    <row r="16" spans="1:42" s="2" customFormat="1">
      <c r="B16" s="15"/>
      <c r="C16" s="23" t="str">
        <f>C8</f>
        <v>Фарш Экстра 1кг</v>
      </c>
      <c r="D16" s="203">
        <f>AVERAGE(G16:R16)</f>
        <v>3000</v>
      </c>
      <c r="E16" s="203">
        <f t="shared" ref="E16:E17" si="45">(D16)+(D16*10%)</f>
        <v>3300</v>
      </c>
      <c r="F16" s="203">
        <f t="shared" ref="F16:F17" si="46">(E16)+(E16*10%)</f>
        <v>3630</v>
      </c>
      <c r="G16" s="204">
        <v>3000</v>
      </c>
      <c r="H16" s="201">
        <f t="shared" ref="H16:H20" si="47">G16</f>
        <v>3000</v>
      </c>
      <c r="I16" s="201">
        <f t="shared" ref="I16:I20" si="48">H16</f>
        <v>3000</v>
      </c>
      <c r="J16" s="201">
        <f t="shared" ref="J16:J20" si="49">I16</f>
        <v>3000</v>
      </c>
      <c r="K16" s="201">
        <f t="shared" ref="K16:K20" si="50">J16</f>
        <v>3000</v>
      </c>
      <c r="L16" s="201">
        <f t="shared" ref="L16:L20" si="51">K16</f>
        <v>3000</v>
      </c>
      <c r="M16" s="201">
        <f t="shared" ref="M16:M20" si="52">L16</f>
        <v>3000</v>
      </c>
      <c r="N16" s="201">
        <f t="shared" ref="N16:N20" si="53">M16</f>
        <v>3000</v>
      </c>
      <c r="O16" s="201">
        <f t="shared" ref="O16:O20" si="54">N16</f>
        <v>3000</v>
      </c>
      <c r="P16" s="201">
        <f t="shared" ref="P16:P20" si="55">O16</f>
        <v>3000</v>
      </c>
      <c r="Q16" s="201">
        <f t="shared" ref="Q16:Q20" si="56">P16</f>
        <v>3000</v>
      </c>
      <c r="R16" s="201">
        <f t="shared" ref="R16:R20" si="57">Q16</f>
        <v>3000</v>
      </c>
      <c r="S16" s="201">
        <f t="shared" ref="S16:S20" si="58">R16</f>
        <v>3000</v>
      </c>
      <c r="T16" s="201">
        <f t="shared" ref="T16:T20" si="59">S16</f>
        <v>3000</v>
      </c>
      <c r="U16" s="201">
        <f t="shared" ref="U16:U20" si="60">T16</f>
        <v>3000</v>
      </c>
      <c r="V16" s="201">
        <f t="shared" ref="V16:V20" si="61">U16</f>
        <v>3000</v>
      </c>
      <c r="W16" s="201">
        <f t="shared" ref="W16:W20" si="62">V16</f>
        <v>3000</v>
      </c>
      <c r="X16" s="201">
        <f t="shared" ref="X16:X20" si="63">W16</f>
        <v>3000</v>
      </c>
      <c r="Y16" s="201">
        <f t="shared" ref="Y16:Y20" si="64">X16</f>
        <v>3000</v>
      </c>
      <c r="Z16" s="201">
        <f t="shared" ref="Z16:Z20" si="65">Y16</f>
        <v>3000</v>
      </c>
      <c r="AA16" s="201">
        <f t="shared" ref="AA16:AA20" si="66">Z16</f>
        <v>3000</v>
      </c>
      <c r="AB16" s="201">
        <f t="shared" ref="AB16:AB20" si="67">AA16</f>
        <v>3000</v>
      </c>
      <c r="AC16" s="201">
        <f t="shared" ref="AC16:AC20" si="68">AB16</f>
        <v>3000</v>
      </c>
      <c r="AD16" s="201">
        <f t="shared" ref="AD16:AD20" si="69">AC16</f>
        <v>3000</v>
      </c>
      <c r="AE16" s="201">
        <f t="shared" ref="AE16:AE20" si="70">AD16</f>
        <v>3000</v>
      </c>
      <c r="AF16" s="201">
        <f t="shared" ref="AF16:AF20" si="71">AE16</f>
        <v>3000</v>
      </c>
      <c r="AG16" s="201">
        <f t="shared" ref="AG16:AG20" si="72">AF16</f>
        <v>3000</v>
      </c>
      <c r="AH16" s="201">
        <f t="shared" ref="AH16:AH20" si="73">AG16</f>
        <v>3000</v>
      </c>
      <c r="AI16" s="201">
        <f t="shared" ref="AI16:AI20" si="74">AH16</f>
        <v>3000</v>
      </c>
      <c r="AJ16" s="201">
        <f t="shared" ref="AJ16:AJ20" si="75">AI16</f>
        <v>3000</v>
      </c>
      <c r="AK16" s="201">
        <f t="shared" ref="AK16:AK20" si="76">AJ16</f>
        <v>3000</v>
      </c>
      <c r="AL16" s="201">
        <f t="shared" ref="AL16:AL20" si="77">AK16</f>
        <v>3000</v>
      </c>
      <c r="AM16" s="201">
        <f t="shared" ref="AM16:AM20" si="78">AL16</f>
        <v>3000</v>
      </c>
      <c r="AN16" s="201">
        <f t="shared" ref="AN16:AN20" si="79">AM16</f>
        <v>3000</v>
      </c>
      <c r="AO16" s="201">
        <f t="shared" ref="AO16:AO20" si="80">AN16</f>
        <v>3000</v>
      </c>
      <c r="AP16" s="201">
        <f t="shared" ref="AP16:AP20" si="81">AO16</f>
        <v>3000</v>
      </c>
    </row>
    <row r="17" spans="2:54" s="2" customFormat="1">
      <c r="B17" s="15"/>
      <c r="C17" s="23" t="str">
        <f>C9</f>
        <v>Фарш  Домашний 1 кг</v>
      </c>
      <c r="D17" s="203">
        <f>AVERAGE(G17:R17)</f>
        <v>4000</v>
      </c>
      <c r="E17" s="203">
        <f t="shared" si="45"/>
        <v>4400</v>
      </c>
      <c r="F17" s="203">
        <f t="shared" si="46"/>
        <v>4840</v>
      </c>
      <c r="G17" s="204">
        <v>4000</v>
      </c>
      <c r="H17" s="201">
        <f t="shared" si="47"/>
        <v>4000</v>
      </c>
      <c r="I17" s="201">
        <f t="shared" si="48"/>
        <v>4000</v>
      </c>
      <c r="J17" s="201">
        <f t="shared" si="49"/>
        <v>4000</v>
      </c>
      <c r="K17" s="201">
        <f t="shared" si="50"/>
        <v>4000</v>
      </c>
      <c r="L17" s="201">
        <f t="shared" si="51"/>
        <v>4000</v>
      </c>
      <c r="M17" s="201">
        <f t="shared" si="52"/>
        <v>4000</v>
      </c>
      <c r="N17" s="201">
        <f t="shared" si="53"/>
        <v>4000</v>
      </c>
      <c r="O17" s="201">
        <f t="shared" si="54"/>
        <v>4000</v>
      </c>
      <c r="P17" s="201">
        <f t="shared" si="55"/>
        <v>4000</v>
      </c>
      <c r="Q17" s="201">
        <f t="shared" si="56"/>
        <v>4000</v>
      </c>
      <c r="R17" s="201">
        <f t="shared" si="57"/>
        <v>4000</v>
      </c>
      <c r="S17" s="201">
        <f t="shared" si="58"/>
        <v>4000</v>
      </c>
      <c r="T17" s="201">
        <f t="shared" si="59"/>
        <v>4000</v>
      </c>
      <c r="U17" s="201">
        <f t="shared" si="60"/>
        <v>4000</v>
      </c>
      <c r="V17" s="201">
        <f t="shared" si="61"/>
        <v>4000</v>
      </c>
      <c r="W17" s="201">
        <f t="shared" si="62"/>
        <v>4000</v>
      </c>
      <c r="X17" s="201">
        <f t="shared" si="63"/>
        <v>4000</v>
      </c>
      <c r="Y17" s="201">
        <f t="shared" si="64"/>
        <v>4000</v>
      </c>
      <c r="Z17" s="201">
        <f t="shared" si="65"/>
        <v>4000</v>
      </c>
      <c r="AA17" s="201">
        <f t="shared" si="66"/>
        <v>4000</v>
      </c>
      <c r="AB17" s="201">
        <f t="shared" si="67"/>
        <v>4000</v>
      </c>
      <c r="AC17" s="201">
        <f t="shared" si="68"/>
        <v>4000</v>
      </c>
      <c r="AD17" s="201">
        <f t="shared" si="69"/>
        <v>4000</v>
      </c>
      <c r="AE17" s="201">
        <f t="shared" si="70"/>
        <v>4000</v>
      </c>
      <c r="AF17" s="201">
        <f t="shared" si="71"/>
        <v>4000</v>
      </c>
      <c r="AG17" s="201">
        <f t="shared" si="72"/>
        <v>4000</v>
      </c>
      <c r="AH17" s="201">
        <f t="shared" si="73"/>
        <v>4000</v>
      </c>
      <c r="AI17" s="201">
        <f t="shared" si="74"/>
        <v>4000</v>
      </c>
      <c r="AJ17" s="201">
        <f t="shared" si="75"/>
        <v>4000</v>
      </c>
      <c r="AK17" s="201">
        <f t="shared" si="76"/>
        <v>4000</v>
      </c>
      <c r="AL17" s="201">
        <f t="shared" si="77"/>
        <v>4000</v>
      </c>
      <c r="AM17" s="201">
        <f t="shared" si="78"/>
        <v>4000</v>
      </c>
      <c r="AN17" s="201">
        <f t="shared" si="79"/>
        <v>4000</v>
      </c>
      <c r="AO17" s="201">
        <f t="shared" si="80"/>
        <v>4000</v>
      </c>
      <c r="AP17" s="201">
        <f t="shared" si="81"/>
        <v>4000</v>
      </c>
    </row>
    <row r="18" spans="2:54" s="2" customFormat="1">
      <c r="B18" s="15"/>
      <c r="C18" s="23" t="str">
        <f>C10</f>
        <v>Фарш Алга Береке 1 кг</v>
      </c>
      <c r="D18" s="203">
        <v>2248</v>
      </c>
      <c r="E18" s="203">
        <f t="shared" ref="E18:E19" si="82">(D18)+(D18*20%)</f>
        <v>2697.6</v>
      </c>
      <c r="F18" s="203">
        <f>(E18)+(E18*20%)</f>
        <v>3237.12</v>
      </c>
      <c r="G18" s="204">
        <v>10500</v>
      </c>
      <c r="H18" s="201">
        <f t="shared" si="47"/>
        <v>10500</v>
      </c>
      <c r="I18" s="201">
        <f t="shared" si="48"/>
        <v>10500</v>
      </c>
      <c r="J18" s="201">
        <f t="shared" si="49"/>
        <v>10500</v>
      </c>
      <c r="K18" s="201">
        <f t="shared" si="50"/>
        <v>10500</v>
      </c>
      <c r="L18" s="201">
        <f t="shared" si="51"/>
        <v>10500</v>
      </c>
      <c r="M18" s="201">
        <f t="shared" si="52"/>
        <v>10500</v>
      </c>
      <c r="N18" s="201">
        <f t="shared" si="53"/>
        <v>10500</v>
      </c>
      <c r="O18" s="201">
        <f t="shared" si="54"/>
        <v>10500</v>
      </c>
      <c r="P18" s="201">
        <f t="shared" si="55"/>
        <v>10500</v>
      </c>
      <c r="Q18" s="201">
        <f t="shared" si="56"/>
        <v>10500</v>
      </c>
      <c r="R18" s="201">
        <f t="shared" si="57"/>
        <v>10500</v>
      </c>
      <c r="S18" s="201">
        <f t="shared" si="58"/>
        <v>10500</v>
      </c>
      <c r="T18" s="201">
        <f t="shared" si="59"/>
        <v>10500</v>
      </c>
      <c r="U18" s="201">
        <f t="shared" si="60"/>
        <v>10500</v>
      </c>
      <c r="V18" s="201">
        <f t="shared" si="61"/>
        <v>10500</v>
      </c>
      <c r="W18" s="201">
        <f t="shared" si="62"/>
        <v>10500</v>
      </c>
      <c r="X18" s="201">
        <f t="shared" si="63"/>
        <v>10500</v>
      </c>
      <c r="Y18" s="201">
        <f t="shared" si="64"/>
        <v>10500</v>
      </c>
      <c r="Z18" s="201">
        <f t="shared" si="65"/>
        <v>10500</v>
      </c>
      <c r="AA18" s="201">
        <f t="shared" si="66"/>
        <v>10500</v>
      </c>
      <c r="AB18" s="201">
        <f t="shared" si="67"/>
        <v>10500</v>
      </c>
      <c r="AC18" s="201">
        <f t="shared" si="68"/>
        <v>10500</v>
      </c>
      <c r="AD18" s="201">
        <f t="shared" si="69"/>
        <v>10500</v>
      </c>
      <c r="AE18" s="201">
        <f t="shared" si="70"/>
        <v>10500</v>
      </c>
      <c r="AF18" s="201">
        <f t="shared" si="71"/>
        <v>10500</v>
      </c>
      <c r="AG18" s="201">
        <f t="shared" si="72"/>
        <v>10500</v>
      </c>
      <c r="AH18" s="201">
        <f t="shared" si="73"/>
        <v>10500</v>
      </c>
      <c r="AI18" s="201">
        <f t="shared" si="74"/>
        <v>10500</v>
      </c>
      <c r="AJ18" s="201">
        <f t="shared" si="75"/>
        <v>10500</v>
      </c>
      <c r="AK18" s="201">
        <f t="shared" si="76"/>
        <v>10500</v>
      </c>
      <c r="AL18" s="201">
        <f t="shared" si="77"/>
        <v>10500</v>
      </c>
      <c r="AM18" s="201">
        <f t="shared" si="78"/>
        <v>10500</v>
      </c>
      <c r="AN18" s="201">
        <f t="shared" si="79"/>
        <v>10500</v>
      </c>
      <c r="AO18" s="201">
        <f t="shared" si="80"/>
        <v>10500</v>
      </c>
      <c r="AP18" s="201">
        <f t="shared" si="81"/>
        <v>10500</v>
      </c>
    </row>
    <row r="19" spans="2:54" s="2" customFormat="1">
      <c r="B19" s="15"/>
      <c r="C19" s="23" t="str">
        <f>C11</f>
        <v>Фарш Говяжий 1 кг</v>
      </c>
      <c r="D19" s="203">
        <v>672</v>
      </c>
      <c r="E19" s="203">
        <f t="shared" si="82"/>
        <v>806.4</v>
      </c>
      <c r="F19" s="203">
        <f>(E19)+(E19*20%)</f>
        <v>967.68</v>
      </c>
      <c r="G19" s="204">
        <v>2500</v>
      </c>
      <c r="H19" s="201">
        <f t="shared" si="47"/>
        <v>2500</v>
      </c>
      <c r="I19" s="201">
        <f t="shared" si="48"/>
        <v>2500</v>
      </c>
      <c r="J19" s="201">
        <f t="shared" si="49"/>
        <v>2500</v>
      </c>
      <c r="K19" s="201">
        <f t="shared" si="50"/>
        <v>2500</v>
      </c>
      <c r="L19" s="201">
        <f t="shared" si="51"/>
        <v>2500</v>
      </c>
      <c r="M19" s="201">
        <f t="shared" si="52"/>
        <v>2500</v>
      </c>
      <c r="N19" s="201">
        <f t="shared" si="53"/>
        <v>2500</v>
      </c>
      <c r="O19" s="201">
        <f t="shared" si="54"/>
        <v>2500</v>
      </c>
      <c r="P19" s="201">
        <f t="shared" si="55"/>
        <v>2500</v>
      </c>
      <c r="Q19" s="201">
        <f t="shared" si="56"/>
        <v>2500</v>
      </c>
      <c r="R19" s="201">
        <f t="shared" si="57"/>
        <v>2500</v>
      </c>
      <c r="S19" s="201">
        <f t="shared" si="58"/>
        <v>2500</v>
      </c>
      <c r="T19" s="201">
        <f t="shared" si="59"/>
        <v>2500</v>
      </c>
      <c r="U19" s="201">
        <f t="shared" si="60"/>
        <v>2500</v>
      </c>
      <c r="V19" s="201">
        <f t="shared" si="61"/>
        <v>2500</v>
      </c>
      <c r="W19" s="201">
        <f t="shared" si="62"/>
        <v>2500</v>
      </c>
      <c r="X19" s="201">
        <f t="shared" si="63"/>
        <v>2500</v>
      </c>
      <c r="Y19" s="201">
        <f t="shared" si="64"/>
        <v>2500</v>
      </c>
      <c r="Z19" s="201">
        <f t="shared" si="65"/>
        <v>2500</v>
      </c>
      <c r="AA19" s="201">
        <f t="shared" si="66"/>
        <v>2500</v>
      </c>
      <c r="AB19" s="201">
        <f t="shared" si="67"/>
        <v>2500</v>
      </c>
      <c r="AC19" s="201">
        <f t="shared" si="68"/>
        <v>2500</v>
      </c>
      <c r="AD19" s="201">
        <f t="shared" si="69"/>
        <v>2500</v>
      </c>
      <c r="AE19" s="201">
        <f t="shared" si="70"/>
        <v>2500</v>
      </c>
      <c r="AF19" s="201">
        <f t="shared" si="71"/>
        <v>2500</v>
      </c>
      <c r="AG19" s="201">
        <f t="shared" si="72"/>
        <v>2500</v>
      </c>
      <c r="AH19" s="201">
        <f t="shared" si="73"/>
        <v>2500</v>
      </c>
      <c r="AI19" s="201">
        <f t="shared" si="74"/>
        <v>2500</v>
      </c>
      <c r="AJ19" s="201">
        <f t="shared" si="75"/>
        <v>2500</v>
      </c>
      <c r="AK19" s="201">
        <f t="shared" si="76"/>
        <v>2500</v>
      </c>
      <c r="AL19" s="201">
        <f t="shared" si="77"/>
        <v>2500</v>
      </c>
      <c r="AM19" s="201">
        <f t="shared" si="78"/>
        <v>2500</v>
      </c>
      <c r="AN19" s="201">
        <f t="shared" si="79"/>
        <v>2500</v>
      </c>
      <c r="AO19" s="201">
        <f t="shared" si="80"/>
        <v>2500</v>
      </c>
      <c r="AP19" s="201">
        <f t="shared" si="81"/>
        <v>2500</v>
      </c>
    </row>
    <row r="20" spans="2:54" s="2" customFormat="1">
      <c r="B20" s="15"/>
      <c r="C20" s="23" t="str">
        <f t="shared" ref="C20" si="83">C12</f>
        <v xml:space="preserve">Полуфабрикаты </v>
      </c>
      <c r="D20" s="203">
        <f>110</f>
        <v>110</v>
      </c>
      <c r="E20" s="203">
        <f>(D20)+(D20*10%)</f>
        <v>121</v>
      </c>
      <c r="F20" s="203">
        <f>(E20)+(E20*10%)</f>
        <v>133.1</v>
      </c>
      <c r="G20" s="204">
        <v>3500</v>
      </c>
      <c r="H20" s="201">
        <f t="shared" si="47"/>
        <v>3500</v>
      </c>
      <c r="I20" s="201">
        <f t="shared" si="48"/>
        <v>3500</v>
      </c>
      <c r="J20" s="201">
        <f t="shared" si="49"/>
        <v>3500</v>
      </c>
      <c r="K20" s="201">
        <f t="shared" si="50"/>
        <v>3500</v>
      </c>
      <c r="L20" s="201">
        <f t="shared" si="51"/>
        <v>3500</v>
      </c>
      <c r="M20" s="201">
        <f t="shared" si="52"/>
        <v>3500</v>
      </c>
      <c r="N20" s="201">
        <f t="shared" si="53"/>
        <v>3500</v>
      </c>
      <c r="O20" s="201">
        <f t="shared" si="54"/>
        <v>3500</v>
      </c>
      <c r="P20" s="201">
        <f t="shared" si="55"/>
        <v>3500</v>
      </c>
      <c r="Q20" s="201">
        <f t="shared" si="56"/>
        <v>3500</v>
      </c>
      <c r="R20" s="201">
        <f t="shared" si="57"/>
        <v>3500</v>
      </c>
      <c r="S20" s="201">
        <f t="shared" si="58"/>
        <v>3500</v>
      </c>
      <c r="T20" s="201">
        <f t="shared" si="59"/>
        <v>3500</v>
      </c>
      <c r="U20" s="201">
        <f t="shared" si="60"/>
        <v>3500</v>
      </c>
      <c r="V20" s="201">
        <f t="shared" si="61"/>
        <v>3500</v>
      </c>
      <c r="W20" s="201">
        <f t="shared" si="62"/>
        <v>3500</v>
      </c>
      <c r="X20" s="201">
        <f t="shared" si="63"/>
        <v>3500</v>
      </c>
      <c r="Y20" s="201">
        <f t="shared" si="64"/>
        <v>3500</v>
      </c>
      <c r="Z20" s="201">
        <f t="shared" si="65"/>
        <v>3500</v>
      </c>
      <c r="AA20" s="201">
        <f t="shared" si="66"/>
        <v>3500</v>
      </c>
      <c r="AB20" s="201">
        <f t="shared" si="67"/>
        <v>3500</v>
      </c>
      <c r="AC20" s="201">
        <f t="shared" si="68"/>
        <v>3500</v>
      </c>
      <c r="AD20" s="201">
        <f t="shared" si="69"/>
        <v>3500</v>
      </c>
      <c r="AE20" s="201">
        <f t="shared" si="70"/>
        <v>3500</v>
      </c>
      <c r="AF20" s="201">
        <f t="shared" si="71"/>
        <v>3500</v>
      </c>
      <c r="AG20" s="201">
        <f t="shared" si="72"/>
        <v>3500</v>
      </c>
      <c r="AH20" s="201">
        <f t="shared" si="73"/>
        <v>3500</v>
      </c>
      <c r="AI20" s="201">
        <f t="shared" si="74"/>
        <v>3500</v>
      </c>
      <c r="AJ20" s="201">
        <f t="shared" si="75"/>
        <v>3500</v>
      </c>
      <c r="AK20" s="201">
        <f t="shared" si="76"/>
        <v>3500</v>
      </c>
      <c r="AL20" s="201">
        <f t="shared" si="77"/>
        <v>3500</v>
      </c>
      <c r="AM20" s="201">
        <f t="shared" si="78"/>
        <v>3500</v>
      </c>
      <c r="AN20" s="201">
        <f t="shared" si="79"/>
        <v>3500</v>
      </c>
      <c r="AO20" s="201">
        <f t="shared" si="80"/>
        <v>3500</v>
      </c>
      <c r="AP20" s="201">
        <f t="shared" si="81"/>
        <v>3500</v>
      </c>
    </row>
    <row r="21" spans="2:54" s="2" customFormat="1">
      <c r="B21" s="24"/>
      <c r="C21" s="25"/>
      <c r="D21" s="27"/>
      <c r="E21" s="28"/>
      <c r="F21" s="27"/>
      <c r="G21" s="29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29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29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1"/>
      <c r="AQ21" s="29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1"/>
    </row>
  </sheetData>
  <pageMargins left="0.7" right="0.7" top="0.75" bottom="0.75" header="0.3" footer="0.3"/>
  <ignoredErrors>
    <ignoredError sqref="S8:S10 AE8:AE1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2:AO24"/>
  <sheetViews>
    <sheetView showGridLines="0" zoomScale="97" zoomScaleNormal="145" workbookViewId="0">
      <selection activeCell="D31" sqref="D31"/>
    </sheetView>
  </sheetViews>
  <sheetFormatPr defaultColWidth="11" defaultRowHeight="15.75" outlineLevelCol="1"/>
  <cols>
    <col min="1" max="1" width="5.625" customWidth="1"/>
    <col min="2" max="2" width="39" customWidth="1"/>
    <col min="3" max="3" width="13.875" customWidth="1"/>
    <col min="4" max="4" width="15" customWidth="1"/>
    <col min="5" max="5" width="13.875" customWidth="1"/>
    <col min="6" max="6" width="13.25" customWidth="1" outlineLevel="1"/>
    <col min="7" max="40" width="10.875" customWidth="1" outlineLevel="1"/>
    <col min="41" max="41" width="10.875"/>
  </cols>
  <sheetData>
    <row r="2" spans="1:41" s="4" customFormat="1">
      <c r="A2" s="2"/>
      <c r="B2" s="3" t="s">
        <v>55</v>
      </c>
      <c r="D2" s="5"/>
      <c r="P2" s="5"/>
    </row>
    <row r="3" spans="1:41" s="4" customFormat="1">
      <c r="A3" s="2"/>
      <c r="B3" s="145" t="s">
        <v>40</v>
      </c>
      <c r="D3" s="5"/>
      <c r="P3" s="5"/>
    </row>
    <row r="5" spans="1:41" s="43" customFormat="1" ht="17.100000000000001" customHeight="1">
      <c r="B5" s="42"/>
      <c r="C5" s="146"/>
      <c r="D5" s="148" t="s">
        <v>72</v>
      </c>
      <c r="E5" s="146"/>
      <c r="F5" s="6">
        <v>1</v>
      </c>
      <c r="G5" s="6">
        <v>1</v>
      </c>
      <c r="H5" s="6">
        <v>1</v>
      </c>
      <c r="I5" s="6">
        <v>1</v>
      </c>
      <c r="J5" s="6">
        <v>1</v>
      </c>
      <c r="K5" s="6">
        <v>1</v>
      </c>
      <c r="L5" s="6">
        <v>1</v>
      </c>
      <c r="M5" s="6">
        <v>1</v>
      </c>
      <c r="N5" s="6">
        <v>1</v>
      </c>
      <c r="O5" s="6">
        <v>1</v>
      </c>
      <c r="P5" s="6">
        <v>1</v>
      </c>
      <c r="Q5" s="6">
        <v>2</v>
      </c>
      <c r="R5" s="6">
        <v>2</v>
      </c>
      <c r="S5" s="6">
        <v>2</v>
      </c>
      <c r="T5" s="6">
        <v>2</v>
      </c>
      <c r="U5" s="6">
        <v>2</v>
      </c>
      <c r="V5" s="6">
        <v>2</v>
      </c>
      <c r="W5" s="6">
        <v>2</v>
      </c>
      <c r="X5" s="6">
        <v>2</v>
      </c>
      <c r="Y5" s="6">
        <v>2</v>
      </c>
      <c r="Z5" s="6">
        <v>2</v>
      </c>
      <c r="AA5" s="6">
        <v>2</v>
      </c>
      <c r="AB5" s="6">
        <v>2</v>
      </c>
      <c r="AC5" s="6">
        <v>3</v>
      </c>
      <c r="AD5" s="6">
        <v>3</v>
      </c>
      <c r="AE5" s="6">
        <v>3</v>
      </c>
      <c r="AF5" s="6">
        <v>3</v>
      </c>
      <c r="AG5" s="6">
        <v>3</v>
      </c>
      <c r="AH5" s="6">
        <v>3</v>
      </c>
      <c r="AI5" s="6">
        <v>3</v>
      </c>
      <c r="AJ5" s="6">
        <v>3</v>
      </c>
      <c r="AK5" s="6">
        <v>3</v>
      </c>
      <c r="AL5" s="6">
        <v>3</v>
      </c>
      <c r="AM5" s="6">
        <v>3</v>
      </c>
      <c r="AN5" s="10">
        <v>3</v>
      </c>
      <c r="AO5" s="10">
        <v>3</v>
      </c>
    </row>
    <row r="6" spans="1:41" s="43" customFormat="1" ht="33.950000000000003" customHeight="1">
      <c r="B6" s="42" t="s">
        <v>13</v>
      </c>
      <c r="C6" s="147" t="s">
        <v>44</v>
      </c>
      <c r="D6" s="147" t="s">
        <v>45</v>
      </c>
      <c r="E6" s="147" t="s">
        <v>46</v>
      </c>
      <c r="F6" s="13">
        <v>1</v>
      </c>
      <c r="G6" s="13">
        <v>2</v>
      </c>
      <c r="H6" s="13">
        <v>3</v>
      </c>
      <c r="I6" s="13">
        <v>4</v>
      </c>
      <c r="J6" s="6">
        <v>5</v>
      </c>
      <c r="K6" s="13">
        <v>6</v>
      </c>
      <c r="L6" s="13">
        <v>7</v>
      </c>
      <c r="M6" s="13">
        <v>8</v>
      </c>
      <c r="N6" s="13">
        <v>9</v>
      </c>
      <c r="O6" s="6">
        <v>10</v>
      </c>
      <c r="P6" s="13">
        <v>11</v>
      </c>
      <c r="Q6" s="13">
        <v>12</v>
      </c>
      <c r="R6" s="13">
        <v>13</v>
      </c>
      <c r="S6" s="6">
        <v>14</v>
      </c>
      <c r="T6" s="13">
        <v>15</v>
      </c>
      <c r="U6" s="13">
        <v>16</v>
      </c>
      <c r="V6" s="13">
        <v>17</v>
      </c>
      <c r="W6" s="6">
        <v>18</v>
      </c>
      <c r="X6" s="13">
        <v>19</v>
      </c>
      <c r="Y6" s="13">
        <v>20</v>
      </c>
      <c r="Z6" s="13">
        <v>21</v>
      </c>
      <c r="AA6" s="6">
        <v>22</v>
      </c>
      <c r="AB6" s="13">
        <v>23</v>
      </c>
      <c r="AC6" s="13">
        <v>24</v>
      </c>
      <c r="AD6" s="13">
        <v>25</v>
      </c>
      <c r="AE6" s="6">
        <v>26</v>
      </c>
      <c r="AF6" s="13">
        <v>27</v>
      </c>
      <c r="AG6" s="13">
        <v>28</v>
      </c>
      <c r="AH6" s="13">
        <v>29</v>
      </c>
      <c r="AI6" s="6">
        <v>30</v>
      </c>
      <c r="AJ6" s="13">
        <v>31</v>
      </c>
      <c r="AK6" s="13">
        <v>32</v>
      </c>
      <c r="AL6" s="13">
        <v>33</v>
      </c>
      <c r="AM6" s="6">
        <v>34</v>
      </c>
      <c r="AN6" s="13">
        <v>35</v>
      </c>
      <c r="AO6" s="14">
        <v>36</v>
      </c>
    </row>
    <row r="7" spans="1:41" s="2" customFormat="1">
      <c r="B7" s="167"/>
      <c r="C7" s="18"/>
      <c r="D7" s="19"/>
      <c r="E7" s="18"/>
      <c r="F7" s="20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0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0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2"/>
    </row>
    <row r="8" spans="1:41" s="4" customFormat="1">
      <c r="B8" s="168" t="s">
        <v>41</v>
      </c>
      <c r="C8" s="187">
        <v>0</v>
      </c>
      <c r="D8" s="187">
        <f t="shared" ref="D8:E10" si="0">C8+(C8*10%)</f>
        <v>0</v>
      </c>
      <c r="E8" s="187">
        <f t="shared" si="0"/>
        <v>0</v>
      </c>
      <c r="F8" s="202">
        <f>C8</f>
        <v>0</v>
      </c>
      <c r="G8" s="132">
        <f t="shared" ref="G8:Q8" si="1">F8</f>
        <v>0</v>
      </c>
      <c r="H8" s="132">
        <f t="shared" si="1"/>
        <v>0</v>
      </c>
      <c r="I8" s="132">
        <f>H8</f>
        <v>0</v>
      </c>
      <c r="J8" s="132">
        <f t="shared" si="1"/>
        <v>0</v>
      </c>
      <c r="K8" s="132">
        <f t="shared" si="1"/>
        <v>0</v>
      </c>
      <c r="L8" s="132">
        <f t="shared" si="1"/>
        <v>0</v>
      </c>
      <c r="M8" s="132">
        <f t="shared" si="1"/>
        <v>0</v>
      </c>
      <c r="N8" s="132">
        <f t="shared" si="1"/>
        <v>0</v>
      </c>
      <c r="O8" s="132">
        <f t="shared" si="1"/>
        <v>0</v>
      </c>
      <c r="P8" s="132">
        <f t="shared" si="1"/>
        <v>0</v>
      </c>
      <c r="Q8" s="133">
        <f t="shared" si="1"/>
        <v>0</v>
      </c>
      <c r="R8" s="201">
        <f>D8</f>
        <v>0</v>
      </c>
      <c r="S8" s="132">
        <f t="shared" ref="S8:AC8" si="2">R8</f>
        <v>0</v>
      </c>
      <c r="T8" s="132">
        <f t="shared" si="2"/>
        <v>0</v>
      </c>
      <c r="U8" s="132">
        <f t="shared" si="2"/>
        <v>0</v>
      </c>
      <c r="V8" s="132">
        <f t="shared" si="2"/>
        <v>0</v>
      </c>
      <c r="W8" s="132">
        <f t="shared" si="2"/>
        <v>0</v>
      </c>
      <c r="X8" s="132">
        <f t="shared" si="2"/>
        <v>0</v>
      </c>
      <c r="Y8" s="132">
        <f t="shared" si="2"/>
        <v>0</v>
      </c>
      <c r="Z8" s="132">
        <f t="shared" si="2"/>
        <v>0</v>
      </c>
      <c r="AA8" s="132">
        <f t="shared" si="2"/>
        <v>0</v>
      </c>
      <c r="AB8" s="132">
        <f t="shared" si="2"/>
        <v>0</v>
      </c>
      <c r="AC8" s="132">
        <f t="shared" si="2"/>
        <v>0</v>
      </c>
      <c r="AD8" s="132">
        <f>E8</f>
        <v>0</v>
      </c>
      <c r="AE8" s="132">
        <f t="shared" ref="AE8:AO8" si="3">AD8</f>
        <v>0</v>
      </c>
      <c r="AF8" s="132">
        <f t="shared" si="3"/>
        <v>0</v>
      </c>
      <c r="AG8" s="132">
        <f t="shared" si="3"/>
        <v>0</v>
      </c>
      <c r="AH8" s="132">
        <f t="shared" si="3"/>
        <v>0</v>
      </c>
      <c r="AI8" s="132">
        <f t="shared" si="3"/>
        <v>0</v>
      </c>
      <c r="AJ8" s="132">
        <f t="shared" si="3"/>
        <v>0</v>
      </c>
      <c r="AK8" s="132">
        <f t="shared" si="3"/>
        <v>0</v>
      </c>
      <c r="AL8" s="132">
        <f t="shared" si="3"/>
        <v>0</v>
      </c>
      <c r="AM8" s="132">
        <f t="shared" si="3"/>
        <v>0</v>
      </c>
      <c r="AN8" s="132">
        <f t="shared" si="3"/>
        <v>0</v>
      </c>
      <c r="AO8" s="133">
        <f t="shared" si="3"/>
        <v>0</v>
      </c>
    </row>
    <row r="9" spans="1:41" s="4" customFormat="1">
      <c r="B9" s="168" t="s">
        <v>47</v>
      </c>
      <c r="C9" s="187">
        <v>0</v>
      </c>
      <c r="D9" s="187">
        <f t="shared" ref="D9" si="4">C9+(C9*10%)</f>
        <v>0</v>
      </c>
      <c r="E9" s="187">
        <f t="shared" ref="E9" si="5">D9+(D9*10%)</f>
        <v>0</v>
      </c>
      <c r="F9" s="202">
        <f t="shared" ref="F9:F23" si="6">C9</f>
        <v>0</v>
      </c>
      <c r="G9" s="132">
        <f t="shared" ref="G9:G23" si="7">F9</f>
        <v>0</v>
      </c>
      <c r="H9" s="132">
        <f t="shared" ref="H9:H23" si="8">G9</f>
        <v>0</v>
      </c>
      <c r="I9" s="132">
        <f t="shared" ref="I9:I23" si="9">H9</f>
        <v>0</v>
      </c>
      <c r="J9" s="132">
        <f t="shared" ref="J9:J23" si="10">I9</f>
        <v>0</v>
      </c>
      <c r="K9" s="132">
        <f t="shared" ref="K9:K23" si="11">J9</f>
        <v>0</v>
      </c>
      <c r="L9" s="132">
        <f t="shared" ref="L9:L23" si="12">K9</f>
        <v>0</v>
      </c>
      <c r="M9" s="132">
        <f t="shared" ref="M9:M23" si="13">L9</f>
        <v>0</v>
      </c>
      <c r="N9" s="132">
        <f t="shared" ref="N9:N23" si="14">M9</f>
        <v>0</v>
      </c>
      <c r="O9" s="132">
        <f t="shared" ref="O9:O23" si="15">N9</f>
        <v>0</v>
      </c>
      <c r="P9" s="132">
        <f t="shared" ref="P9:P23" si="16">O9</f>
        <v>0</v>
      </c>
      <c r="Q9" s="133">
        <f t="shared" ref="Q9:Q23" si="17">P9</f>
        <v>0</v>
      </c>
      <c r="R9" s="201">
        <f t="shared" ref="R9:R23" si="18">D9</f>
        <v>0</v>
      </c>
      <c r="S9" s="132">
        <f t="shared" ref="S9:S23" si="19">R9</f>
        <v>0</v>
      </c>
      <c r="T9" s="132">
        <f t="shared" ref="T9:T23" si="20">S9</f>
        <v>0</v>
      </c>
      <c r="U9" s="132">
        <f t="shared" ref="U9:U23" si="21">T9</f>
        <v>0</v>
      </c>
      <c r="V9" s="132">
        <f t="shared" ref="V9:V23" si="22">U9</f>
        <v>0</v>
      </c>
      <c r="W9" s="132">
        <f t="shared" ref="W9:W23" si="23">V9</f>
        <v>0</v>
      </c>
      <c r="X9" s="132">
        <f t="shared" ref="X9:X23" si="24">W9</f>
        <v>0</v>
      </c>
      <c r="Y9" s="132">
        <f t="shared" ref="Y9:Y23" si="25">X9</f>
        <v>0</v>
      </c>
      <c r="Z9" s="132">
        <f t="shared" ref="Z9:Z23" si="26">Y9</f>
        <v>0</v>
      </c>
      <c r="AA9" s="132">
        <f t="shared" ref="AA9:AA23" si="27">Z9</f>
        <v>0</v>
      </c>
      <c r="AB9" s="132">
        <f t="shared" ref="AB9:AB23" si="28">AA9</f>
        <v>0</v>
      </c>
      <c r="AC9" s="132">
        <f t="shared" ref="AC9:AC23" si="29">AB9</f>
        <v>0</v>
      </c>
      <c r="AD9" s="132">
        <f t="shared" ref="AD9:AD23" si="30">E9</f>
        <v>0</v>
      </c>
      <c r="AE9" s="132">
        <f t="shared" ref="AE9:AE23" si="31">AD9</f>
        <v>0</v>
      </c>
      <c r="AF9" s="132">
        <f t="shared" ref="AF9:AF23" si="32">AE9</f>
        <v>0</v>
      </c>
      <c r="AG9" s="132">
        <f t="shared" ref="AG9:AG23" si="33">AF9</f>
        <v>0</v>
      </c>
      <c r="AH9" s="132">
        <f t="shared" ref="AH9:AH23" si="34">AG9</f>
        <v>0</v>
      </c>
      <c r="AI9" s="132">
        <f t="shared" ref="AI9:AI23" si="35">AH9</f>
        <v>0</v>
      </c>
      <c r="AJ9" s="132">
        <f t="shared" ref="AJ9:AJ23" si="36">AI9</f>
        <v>0</v>
      </c>
      <c r="AK9" s="132">
        <f t="shared" ref="AK9:AK23" si="37">AJ9</f>
        <v>0</v>
      </c>
      <c r="AL9" s="132">
        <f t="shared" ref="AL9:AL23" si="38">AK9</f>
        <v>0</v>
      </c>
      <c r="AM9" s="132">
        <f t="shared" ref="AM9:AM23" si="39">AL9</f>
        <v>0</v>
      </c>
      <c r="AN9" s="132">
        <f t="shared" ref="AN9:AN23" si="40">AM9</f>
        <v>0</v>
      </c>
      <c r="AO9" s="133">
        <f t="shared" ref="AO9:AO23" si="41">AN9</f>
        <v>0</v>
      </c>
    </row>
    <row r="10" spans="1:41" s="4" customFormat="1">
      <c r="B10" s="168" t="s">
        <v>60</v>
      </c>
      <c r="C10" s="187">
        <v>1450000</v>
      </c>
      <c r="D10" s="187">
        <f t="shared" si="0"/>
        <v>1595000</v>
      </c>
      <c r="E10" s="187">
        <f t="shared" si="0"/>
        <v>1754500</v>
      </c>
      <c r="F10" s="202">
        <f t="shared" si="6"/>
        <v>1450000</v>
      </c>
      <c r="G10" s="132">
        <f t="shared" si="7"/>
        <v>1450000</v>
      </c>
      <c r="H10" s="132">
        <f t="shared" si="8"/>
        <v>1450000</v>
      </c>
      <c r="I10" s="132">
        <f t="shared" si="9"/>
        <v>1450000</v>
      </c>
      <c r="J10" s="132">
        <f t="shared" si="10"/>
        <v>1450000</v>
      </c>
      <c r="K10" s="132">
        <f t="shared" si="11"/>
        <v>1450000</v>
      </c>
      <c r="L10" s="132">
        <f t="shared" si="12"/>
        <v>1450000</v>
      </c>
      <c r="M10" s="132">
        <f t="shared" si="13"/>
        <v>1450000</v>
      </c>
      <c r="N10" s="132">
        <f t="shared" si="14"/>
        <v>1450000</v>
      </c>
      <c r="O10" s="132">
        <f t="shared" si="15"/>
        <v>1450000</v>
      </c>
      <c r="P10" s="132">
        <f t="shared" si="16"/>
        <v>1450000</v>
      </c>
      <c r="Q10" s="133">
        <f t="shared" si="17"/>
        <v>1450000</v>
      </c>
      <c r="R10" s="201">
        <f t="shared" si="18"/>
        <v>1595000</v>
      </c>
      <c r="S10" s="132">
        <f t="shared" si="19"/>
        <v>1595000</v>
      </c>
      <c r="T10" s="132">
        <f t="shared" si="20"/>
        <v>1595000</v>
      </c>
      <c r="U10" s="132">
        <f t="shared" si="21"/>
        <v>1595000</v>
      </c>
      <c r="V10" s="132">
        <f t="shared" si="22"/>
        <v>1595000</v>
      </c>
      <c r="W10" s="132">
        <f t="shared" si="23"/>
        <v>1595000</v>
      </c>
      <c r="X10" s="132">
        <f t="shared" si="24"/>
        <v>1595000</v>
      </c>
      <c r="Y10" s="132">
        <f t="shared" si="25"/>
        <v>1595000</v>
      </c>
      <c r="Z10" s="132">
        <f t="shared" si="26"/>
        <v>1595000</v>
      </c>
      <c r="AA10" s="132">
        <f t="shared" si="27"/>
        <v>1595000</v>
      </c>
      <c r="AB10" s="132">
        <f t="shared" si="28"/>
        <v>1595000</v>
      </c>
      <c r="AC10" s="132">
        <f t="shared" si="29"/>
        <v>1595000</v>
      </c>
      <c r="AD10" s="132">
        <f t="shared" si="30"/>
        <v>1754500</v>
      </c>
      <c r="AE10" s="132">
        <f t="shared" si="31"/>
        <v>1754500</v>
      </c>
      <c r="AF10" s="132">
        <f t="shared" si="32"/>
        <v>1754500</v>
      </c>
      <c r="AG10" s="132">
        <f t="shared" si="33"/>
        <v>1754500</v>
      </c>
      <c r="AH10" s="132">
        <f t="shared" si="34"/>
        <v>1754500</v>
      </c>
      <c r="AI10" s="132">
        <f t="shared" si="35"/>
        <v>1754500</v>
      </c>
      <c r="AJ10" s="132">
        <f t="shared" si="36"/>
        <v>1754500</v>
      </c>
      <c r="AK10" s="132">
        <f t="shared" si="37"/>
        <v>1754500</v>
      </c>
      <c r="AL10" s="132">
        <f t="shared" si="38"/>
        <v>1754500</v>
      </c>
      <c r="AM10" s="132">
        <f t="shared" si="39"/>
        <v>1754500</v>
      </c>
      <c r="AN10" s="132">
        <f t="shared" si="40"/>
        <v>1754500</v>
      </c>
      <c r="AO10" s="133">
        <f t="shared" si="41"/>
        <v>1754500</v>
      </c>
    </row>
    <row r="11" spans="1:41" s="4" customFormat="1">
      <c r="B11" s="168" t="s">
        <v>48</v>
      </c>
      <c r="C11" s="131"/>
      <c r="D11" s="187">
        <f t="shared" ref="D11:D14" si="42">C11+(C11*10%)</f>
        <v>0</v>
      </c>
      <c r="E11" s="187">
        <f t="shared" ref="E11:E14" si="43">D11+(D11*10%)</f>
        <v>0</v>
      </c>
      <c r="F11" s="202">
        <f t="shared" si="6"/>
        <v>0</v>
      </c>
      <c r="G11" s="132">
        <f t="shared" si="7"/>
        <v>0</v>
      </c>
      <c r="H11" s="132">
        <f t="shared" si="8"/>
        <v>0</v>
      </c>
      <c r="I11" s="132">
        <f t="shared" si="9"/>
        <v>0</v>
      </c>
      <c r="J11" s="132">
        <f t="shared" si="10"/>
        <v>0</v>
      </c>
      <c r="K11" s="132">
        <f t="shared" si="11"/>
        <v>0</v>
      </c>
      <c r="L11" s="132">
        <f t="shared" si="12"/>
        <v>0</v>
      </c>
      <c r="M11" s="132">
        <f t="shared" si="13"/>
        <v>0</v>
      </c>
      <c r="N11" s="132">
        <f t="shared" si="14"/>
        <v>0</v>
      </c>
      <c r="O11" s="132">
        <f t="shared" si="15"/>
        <v>0</v>
      </c>
      <c r="P11" s="132">
        <f t="shared" si="16"/>
        <v>0</v>
      </c>
      <c r="Q11" s="133">
        <f t="shared" si="17"/>
        <v>0</v>
      </c>
      <c r="R11" s="201">
        <f t="shared" si="18"/>
        <v>0</v>
      </c>
      <c r="S11" s="132">
        <f t="shared" si="19"/>
        <v>0</v>
      </c>
      <c r="T11" s="132">
        <f t="shared" si="20"/>
        <v>0</v>
      </c>
      <c r="U11" s="132">
        <f t="shared" si="21"/>
        <v>0</v>
      </c>
      <c r="V11" s="132">
        <f t="shared" si="22"/>
        <v>0</v>
      </c>
      <c r="W11" s="132">
        <f t="shared" si="23"/>
        <v>0</v>
      </c>
      <c r="X11" s="132">
        <f t="shared" si="24"/>
        <v>0</v>
      </c>
      <c r="Y11" s="132">
        <f t="shared" si="25"/>
        <v>0</v>
      </c>
      <c r="Z11" s="132">
        <f t="shared" si="26"/>
        <v>0</v>
      </c>
      <c r="AA11" s="132">
        <f t="shared" si="27"/>
        <v>0</v>
      </c>
      <c r="AB11" s="132">
        <f t="shared" si="28"/>
        <v>0</v>
      </c>
      <c r="AC11" s="132">
        <f t="shared" si="29"/>
        <v>0</v>
      </c>
      <c r="AD11" s="132">
        <f t="shared" si="30"/>
        <v>0</v>
      </c>
      <c r="AE11" s="132">
        <f t="shared" si="31"/>
        <v>0</v>
      </c>
      <c r="AF11" s="132">
        <f t="shared" si="32"/>
        <v>0</v>
      </c>
      <c r="AG11" s="132">
        <f t="shared" si="33"/>
        <v>0</v>
      </c>
      <c r="AH11" s="132">
        <f t="shared" si="34"/>
        <v>0</v>
      </c>
      <c r="AI11" s="132">
        <f t="shared" si="35"/>
        <v>0</v>
      </c>
      <c r="AJ11" s="132">
        <f t="shared" si="36"/>
        <v>0</v>
      </c>
      <c r="AK11" s="132">
        <f t="shared" si="37"/>
        <v>0</v>
      </c>
      <c r="AL11" s="132">
        <f t="shared" si="38"/>
        <v>0</v>
      </c>
      <c r="AM11" s="132">
        <f t="shared" si="39"/>
        <v>0</v>
      </c>
      <c r="AN11" s="132">
        <f t="shared" si="40"/>
        <v>0</v>
      </c>
      <c r="AO11" s="133">
        <f t="shared" si="41"/>
        <v>0</v>
      </c>
    </row>
    <row r="12" spans="1:41" s="4" customFormat="1">
      <c r="B12" s="170" t="s">
        <v>63</v>
      </c>
      <c r="C12" s="131"/>
      <c r="D12" s="187">
        <f t="shared" si="42"/>
        <v>0</v>
      </c>
      <c r="E12" s="187">
        <f t="shared" si="43"/>
        <v>0</v>
      </c>
      <c r="F12" s="202">
        <f t="shared" si="6"/>
        <v>0</v>
      </c>
      <c r="G12" s="132">
        <f t="shared" si="7"/>
        <v>0</v>
      </c>
      <c r="H12" s="132">
        <f t="shared" si="8"/>
        <v>0</v>
      </c>
      <c r="I12" s="132">
        <f t="shared" si="9"/>
        <v>0</v>
      </c>
      <c r="J12" s="132">
        <f t="shared" si="10"/>
        <v>0</v>
      </c>
      <c r="K12" s="132">
        <f t="shared" si="11"/>
        <v>0</v>
      </c>
      <c r="L12" s="132">
        <f t="shared" si="12"/>
        <v>0</v>
      </c>
      <c r="M12" s="132">
        <f t="shared" si="13"/>
        <v>0</v>
      </c>
      <c r="N12" s="132">
        <f t="shared" si="14"/>
        <v>0</v>
      </c>
      <c r="O12" s="132">
        <f t="shared" si="15"/>
        <v>0</v>
      </c>
      <c r="P12" s="132">
        <f t="shared" si="16"/>
        <v>0</v>
      </c>
      <c r="Q12" s="133">
        <f t="shared" si="17"/>
        <v>0</v>
      </c>
      <c r="R12" s="201">
        <f t="shared" si="18"/>
        <v>0</v>
      </c>
      <c r="S12" s="132">
        <f t="shared" si="19"/>
        <v>0</v>
      </c>
      <c r="T12" s="132">
        <f t="shared" si="20"/>
        <v>0</v>
      </c>
      <c r="U12" s="132">
        <f t="shared" si="21"/>
        <v>0</v>
      </c>
      <c r="V12" s="132">
        <f t="shared" si="22"/>
        <v>0</v>
      </c>
      <c r="W12" s="132">
        <f t="shared" si="23"/>
        <v>0</v>
      </c>
      <c r="X12" s="132">
        <f t="shared" si="24"/>
        <v>0</v>
      </c>
      <c r="Y12" s="132">
        <f t="shared" si="25"/>
        <v>0</v>
      </c>
      <c r="Z12" s="132">
        <f t="shared" si="26"/>
        <v>0</v>
      </c>
      <c r="AA12" s="132">
        <f t="shared" si="27"/>
        <v>0</v>
      </c>
      <c r="AB12" s="132">
        <f t="shared" si="28"/>
        <v>0</v>
      </c>
      <c r="AC12" s="132">
        <f t="shared" si="29"/>
        <v>0</v>
      </c>
      <c r="AD12" s="132">
        <f t="shared" si="30"/>
        <v>0</v>
      </c>
      <c r="AE12" s="132">
        <f t="shared" si="31"/>
        <v>0</v>
      </c>
      <c r="AF12" s="132">
        <f t="shared" si="32"/>
        <v>0</v>
      </c>
      <c r="AG12" s="132">
        <f t="shared" si="33"/>
        <v>0</v>
      </c>
      <c r="AH12" s="132">
        <f t="shared" si="34"/>
        <v>0</v>
      </c>
      <c r="AI12" s="132">
        <f t="shared" si="35"/>
        <v>0</v>
      </c>
      <c r="AJ12" s="132">
        <f t="shared" si="36"/>
        <v>0</v>
      </c>
      <c r="AK12" s="132">
        <f t="shared" si="37"/>
        <v>0</v>
      </c>
      <c r="AL12" s="132">
        <f t="shared" si="38"/>
        <v>0</v>
      </c>
      <c r="AM12" s="132">
        <f t="shared" si="39"/>
        <v>0</v>
      </c>
      <c r="AN12" s="132">
        <f t="shared" si="40"/>
        <v>0</v>
      </c>
      <c r="AO12" s="133">
        <f t="shared" si="41"/>
        <v>0</v>
      </c>
    </row>
    <row r="13" spans="1:41" s="4" customFormat="1">
      <c r="B13" s="170" t="s">
        <v>77</v>
      </c>
      <c r="C13" s="187"/>
      <c r="D13" s="187">
        <f t="shared" si="42"/>
        <v>0</v>
      </c>
      <c r="E13" s="187">
        <f t="shared" si="43"/>
        <v>0</v>
      </c>
      <c r="F13" s="202">
        <f t="shared" si="6"/>
        <v>0</v>
      </c>
      <c r="G13" s="132">
        <f t="shared" si="7"/>
        <v>0</v>
      </c>
      <c r="H13" s="132">
        <f t="shared" si="8"/>
        <v>0</v>
      </c>
      <c r="I13" s="132">
        <f t="shared" si="9"/>
        <v>0</v>
      </c>
      <c r="J13" s="132">
        <f t="shared" si="10"/>
        <v>0</v>
      </c>
      <c r="K13" s="132">
        <f t="shared" si="11"/>
        <v>0</v>
      </c>
      <c r="L13" s="132">
        <f t="shared" si="12"/>
        <v>0</v>
      </c>
      <c r="M13" s="132">
        <f t="shared" si="13"/>
        <v>0</v>
      </c>
      <c r="N13" s="132">
        <f t="shared" si="14"/>
        <v>0</v>
      </c>
      <c r="O13" s="132">
        <f t="shared" si="15"/>
        <v>0</v>
      </c>
      <c r="P13" s="132">
        <f t="shared" si="16"/>
        <v>0</v>
      </c>
      <c r="Q13" s="133">
        <f t="shared" si="17"/>
        <v>0</v>
      </c>
      <c r="R13" s="201">
        <f t="shared" si="18"/>
        <v>0</v>
      </c>
      <c r="S13" s="132">
        <f t="shared" si="19"/>
        <v>0</v>
      </c>
      <c r="T13" s="132">
        <f t="shared" si="20"/>
        <v>0</v>
      </c>
      <c r="U13" s="132">
        <f t="shared" si="21"/>
        <v>0</v>
      </c>
      <c r="V13" s="132">
        <f t="shared" si="22"/>
        <v>0</v>
      </c>
      <c r="W13" s="132">
        <f t="shared" si="23"/>
        <v>0</v>
      </c>
      <c r="X13" s="132">
        <f t="shared" si="24"/>
        <v>0</v>
      </c>
      <c r="Y13" s="132">
        <f t="shared" si="25"/>
        <v>0</v>
      </c>
      <c r="Z13" s="132">
        <f t="shared" si="26"/>
        <v>0</v>
      </c>
      <c r="AA13" s="132">
        <f t="shared" si="27"/>
        <v>0</v>
      </c>
      <c r="AB13" s="132">
        <f t="shared" si="28"/>
        <v>0</v>
      </c>
      <c r="AC13" s="132">
        <f t="shared" si="29"/>
        <v>0</v>
      </c>
      <c r="AD13" s="132">
        <f t="shared" si="30"/>
        <v>0</v>
      </c>
      <c r="AE13" s="132">
        <f t="shared" si="31"/>
        <v>0</v>
      </c>
      <c r="AF13" s="132">
        <f t="shared" si="32"/>
        <v>0</v>
      </c>
      <c r="AG13" s="132">
        <f t="shared" si="33"/>
        <v>0</v>
      </c>
      <c r="AH13" s="132">
        <f t="shared" si="34"/>
        <v>0</v>
      </c>
      <c r="AI13" s="132">
        <f t="shared" si="35"/>
        <v>0</v>
      </c>
      <c r="AJ13" s="132">
        <f t="shared" si="36"/>
        <v>0</v>
      </c>
      <c r="AK13" s="132">
        <f t="shared" si="37"/>
        <v>0</v>
      </c>
      <c r="AL13" s="132">
        <f t="shared" si="38"/>
        <v>0</v>
      </c>
      <c r="AM13" s="132">
        <f t="shared" si="39"/>
        <v>0</v>
      </c>
      <c r="AN13" s="132">
        <f t="shared" si="40"/>
        <v>0</v>
      </c>
      <c r="AO13" s="133">
        <f t="shared" si="41"/>
        <v>0</v>
      </c>
    </row>
    <row r="14" spans="1:41" s="4" customFormat="1">
      <c r="B14" s="170" t="s">
        <v>64</v>
      </c>
      <c r="C14" s="200"/>
      <c r="D14" s="187">
        <f t="shared" si="42"/>
        <v>0</v>
      </c>
      <c r="E14" s="187">
        <f t="shared" si="43"/>
        <v>0</v>
      </c>
      <c r="F14" s="202">
        <f t="shared" si="6"/>
        <v>0</v>
      </c>
      <c r="G14" s="132">
        <f t="shared" si="7"/>
        <v>0</v>
      </c>
      <c r="H14" s="132">
        <f t="shared" si="8"/>
        <v>0</v>
      </c>
      <c r="I14" s="132">
        <f t="shared" si="9"/>
        <v>0</v>
      </c>
      <c r="J14" s="132">
        <f t="shared" si="10"/>
        <v>0</v>
      </c>
      <c r="K14" s="132">
        <f t="shared" si="11"/>
        <v>0</v>
      </c>
      <c r="L14" s="132">
        <f t="shared" si="12"/>
        <v>0</v>
      </c>
      <c r="M14" s="132">
        <f t="shared" si="13"/>
        <v>0</v>
      </c>
      <c r="N14" s="132">
        <f t="shared" si="14"/>
        <v>0</v>
      </c>
      <c r="O14" s="132">
        <f t="shared" si="15"/>
        <v>0</v>
      </c>
      <c r="P14" s="132">
        <f t="shared" si="16"/>
        <v>0</v>
      </c>
      <c r="Q14" s="133">
        <f t="shared" si="17"/>
        <v>0</v>
      </c>
      <c r="R14" s="201">
        <f t="shared" si="18"/>
        <v>0</v>
      </c>
      <c r="S14" s="132">
        <f t="shared" si="19"/>
        <v>0</v>
      </c>
      <c r="T14" s="132">
        <f t="shared" si="20"/>
        <v>0</v>
      </c>
      <c r="U14" s="132">
        <f t="shared" si="21"/>
        <v>0</v>
      </c>
      <c r="V14" s="132">
        <f t="shared" si="22"/>
        <v>0</v>
      </c>
      <c r="W14" s="132">
        <f t="shared" si="23"/>
        <v>0</v>
      </c>
      <c r="X14" s="132">
        <f t="shared" si="24"/>
        <v>0</v>
      </c>
      <c r="Y14" s="132">
        <f t="shared" si="25"/>
        <v>0</v>
      </c>
      <c r="Z14" s="132">
        <f t="shared" si="26"/>
        <v>0</v>
      </c>
      <c r="AA14" s="132">
        <f t="shared" si="27"/>
        <v>0</v>
      </c>
      <c r="AB14" s="132">
        <f t="shared" si="28"/>
        <v>0</v>
      </c>
      <c r="AC14" s="132">
        <f t="shared" si="29"/>
        <v>0</v>
      </c>
      <c r="AD14" s="132">
        <f t="shared" si="30"/>
        <v>0</v>
      </c>
      <c r="AE14" s="132">
        <f t="shared" si="31"/>
        <v>0</v>
      </c>
      <c r="AF14" s="132">
        <f t="shared" si="32"/>
        <v>0</v>
      </c>
      <c r="AG14" s="132">
        <f t="shared" si="33"/>
        <v>0</v>
      </c>
      <c r="AH14" s="132">
        <f t="shared" si="34"/>
        <v>0</v>
      </c>
      <c r="AI14" s="132">
        <f t="shared" si="35"/>
        <v>0</v>
      </c>
      <c r="AJ14" s="132">
        <f t="shared" si="36"/>
        <v>0</v>
      </c>
      <c r="AK14" s="132">
        <f t="shared" si="37"/>
        <v>0</v>
      </c>
      <c r="AL14" s="132">
        <f t="shared" si="38"/>
        <v>0</v>
      </c>
      <c r="AM14" s="132">
        <f t="shared" si="39"/>
        <v>0</v>
      </c>
      <c r="AN14" s="132">
        <f t="shared" si="40"/>
        <v>0</v>
      </c>
      <c r="AO14" s="133">
        <f t="shared" si="41"/>
        <v>0</v>
      </c>
    </row>
    <row r="15" spans="1:41" s="4" customFormat="1">
      <c r="B15" s="171" t="s">
        <v>56</v>
      </c>
      <c r="C15" s="187"/>
      <c r="D15" s="187">
        <f t="shared" ref="D15:E15" si="44">C15+(C15*10%)</f>
        <v>0</v>
      </c>
      <c r="E15" s="187">
        <f t="shared" si="44"/>
        <v>0</v>
      </c>
      <c r="F15" s="202">
        <f t="shared" si="6"/>
        <v>0</v>
      </c>
      <c r="G15" s="132">
        <f t="shared" si="7"/>
        <v>0</v>
      </c>
      <c r="H15" s="132">
        <f t="shared" si="8"/>
        <v>0</v>
      </c>
      <c r="I15" s="132">
        <f t="shared" si="9"/>
        <v>0</v>
      </c>
      <c r="J15" s="132">
        <f t="shared" si="10"/>
        <v>0</v>
      </c>
      <c r="K15" s="132">
        <f t="shared" si="11"/>
        <v>0</v>
      </c>
      <c r="L15" s="132">
        <f t="shared" si="12"/>
        <v>0</v>
      </c>
      <c r="M15" s="132">
        <f t="shared" si="13"/>
        <v>0</v>
      </c>
      <c r="N15" s="132">
        <f t="shared" si="14"/>
        <v>0</v>
      </c>
      <c r="O15" s="132">
        <f t="shared" si="15"/>
        <v>0</v>
      </c>
      <c r="P15" s="132">
        <f t="shared" si="16"/>
        <v>0</v>
      </c>
      <c r="Q15" s="133">
        <f t="shared" si="17"/>
        <v>0</v>
      </c>
      <c r="R15" s="201">
        <f t="shared" si="18"/>
        <v>0</v>
      </c>
      <c r="S15" s="132">
        <f t="shared" si="19"/>
        <v>0</v>
      </c>
      <c r="T15" s="132">
        <f t="shared" si="20"/>
        <v>0</v>
      </c>
      <c r="U15" s="132">
        <f t="shared" si="21"/>
        <v>0</v>
      </c>
      <c r="V15" s="132">
        <f t="shared" si="22"/>
        <v>0</v>
      </c>
      <c r="W15" s="132">
        <f t="shared" si="23"/>
        <v>0</v>
      </c>
      <c r="X15" s="132">
        <f t="shared" si="24"/>
        <v>0</v>
      </c>
      <c r="Y15" s="132">
        <f t="shared" si="25"/>
        <v>0</v>
      </c>
      <c r="Z15" s="132">
        <f t="shared" si="26"/>
        <v>0</v>
      </c>
      <c r="AA15" s="132">
        <f t="shared" si="27"/>
        <v>0</v>
      </c>
      <c r="AB15" s="132">
        <f t="shared" si="28"/>
        <v>0</v>
      </c>
      <c r="AC15" s="132">
        <f t="shared" si="29"/>
        <v>0</v>
      </c>
      <c r="AD15" s="132">
        <f t="shared" si="30"/>
        <v>0</v>
      </c>
      <c r="AE15" s="132">
        <f t="shared" si="31"/>
        <v>0</v>
      </c>
      <c r="AF15" s="132">
        <f t="shared" si="32"/>
        <v>0</v>
      </c>
      <c r="AG15" s="132">
        <f t="shared" si="33"/>
        <v>0</v>
      </c>
      <c r="AH15" s="132">
        <f t="shared" si="34"/>
        <v>0</v>
      </c>
      <c r="AI15" s="132">
        <f t="shared" si="35"/>
        <v>0</v>
      </c>
      <c r="AJ15" s="132">
        <f t="shared" si="36"/>
        <v>0</v>
      </c>
      <c r="AK15" s="132">
        <f t="shared" si="37"/>
        <v>0</v>
      </c>
      <c r="AL15" s="132">
        <f t="shared" si="38"/>
        <v>0</v>
      </c>
      <c r="AM15" s="132">
        <f t="shared" si="39"/>
        <v>0</v>
      </c>
      <c r="AN15" s="132">
        <f t="shared" si="40"/>
        <v>0</v>
      </c>
      <c r="AO15" s="133">
        <f t="shared" si="41"/>
        <v>0</v>
      </c>
    </row>
    <row r="16" spans="1:41" s="4" customFormat="1">
      <c r="B16" s="170" t="s">
        <v>74</v>
      </c>
      <c r="C16" s="187"/>
      <c r="D16" s="187">
        <f t="shared" ref="D16:E16" si="45">C16+(C16*10%)</f>
        <v>0</v>
      </c>
      <c r="E16" s="187">
        <f t="shared" si="45"/>
        <v>0</v>
      </c>
      <c r="F16" s="202">
        <f t="shared" si="6"/>
        <v>0</v>
      </c>
      <c r="G16" s="132">
        <f t="shared" si="7"/>
        <v>0</v>
      </c>
      <c r="H16" s="132">
        <f t="shared" si="8"/>
        <v>0</v>
      </c>
      <c r="I16" s="132">
        <f t="shared" si="9"/>
        <v>0</v>
      </c>
      <c r="J16" s="132">
        <f t="shared" si="10"/>
        <v>0</v>
      </c>
      <c r="K16" s="132">
        <f t="shared" si="11"/>
        <v>0</v>
      </c>
      <c r="L16" s="132">
        <f t="shared" si="12"/>
        <v>0</v>
      </c>
      <c r="M16" s="132">
        <f t="shared" si="13"/>
        <v>0</v>
      </c>
      <c r="N16" s="132">
        <f t="shared" si="14"/>
        <v>0</v>
      </c>
      <c r="O16" s="132">
        <f t="shared" si="15"/>
        <v>0</v>
      </c>
      <c r="P16" s="132">
        <f t="shared" si="16"/>
        <v>0</v>
      </c>
      <c r="Q16" s="133">
        <f t="shared" si="17"/>
        <v>0</v>
      </c>
      <c r="R16" s="201">
        <f t="shared" si="18"/>
        <v>0</v>
      </c>
      <c r="S16" s="132">
        <f t="shared" si="19"/>
        <v>0</v>
      </c>
      <c r="T16" s="132">
        <f t="shared" si="20"/>
        <v>0</v>
      </c>
      <c r="U16" s="132">
        <f t="shared" si="21"/>
        <v>0</v>
      </c>
      <c r="V16" s="132">
        <f t="shared" si="22"/>
        <v>0</v>
      </c>
      <c r="W16" s="132">
        <f t="shared" si="23"/>
        <v>0</v>
      </c>
      <c r="X16" s="132">
        <f t="shared" si="24"/>
        <v>0</v>
      </c>
      <c r="Y16" s="132">
        <f t="shared" si="25"/>
        <v>0</v>
      </c>
      <c r="Z16" s="132">
        <f t="shared" si="26"/>
        <v>0</v>
      </c>
      <c r="AA16" s="132">
        <f t="shared" si="27"/>
        <v>0</v>
      </c>
      <c r="AB16" s="132">
        <f t="shared" si="28"/>
        <v>0</v>
      </c>
      <c r="AC16" s="132">
        <f t="shared" si="29"/>
        <v>0</v>
      </c>
      <c r="AD16" s="132">
        <f t="shared" si="30"/>
        <v>0</v>
      </c>
      <c r="AE16" s="132">
        <f t="shared" si="31"/>
        <v>0</v>
      </c>
      <c r="AF16" s="132">
        <f t="shared" si="32"/>
        <v>0</v>
      </c>
      <c r="AG16" s="132">
        <f t="shared" si="33"/>
        <v>0</v>
      </c>
      <c r="AH16" s="132">
        <f t="shared" si="34"/>
        <v>0</v>
      </c>
      <c r="AI16" s="132">
        <f t="shared" si="35"/>
        <v>0</v>
      </c>
      <c r="AJ16" s="132">
        <f t="shared" si="36"/>
        <v>0</v>
      </c>
      <c r="AK16" s="132">
        <f t="shared" si="37"/>
        <v>0</v>
      </c>
      <c r="AL16" s="132">
        <f t="shared" si="38"/>
        <v>0</v>
      </c>
      <c r="AM16" s="132">
        <f t="shared" si="39"/>
        <v>0</v>
      </c>
      <c r="AN16" s="132">
        <f t="shared" si="40"/>
        <v>0</v>
      </c>
      <c r="AO16" s="133">
        <f t="shared" si="41"/>
        <v>0</v>
      </c>
    </row>
    <row r="17" spans="2:41" s="4" customFormat="1">
      <c r="B17" s="170" t="s">
        <v>73</v>
      </c>
      <c r="C17" s="187"/>
      <c r="D17" s="187">
        <f t="shared" ref="D17:E17" si="46">C17+(C17*10%)</f>
        <v>0</v>
      </c>
      <c r="E17" s="187">
        <f t="shared" si="46"/>
        <v>0</v>
      </c>
      <c r="F17" s="202">
        <f t="shared" si="6"/>
        <v>0</v>
      </c>
      <c r="G17" s="132">
        <f t="shared" si="7"/>
        <v>0</v>
      </c>
      <c r="H17" s="132">
        <f t="shared" si="8"/>
        <v>0</v>
      </c>
      <c r="I17" s="132">
        <f t="shared" si="9"/>
        <v>0</v>
      </c>
      <c r="J17" s="132">
        <f t="shared" si="10"/>
        <v>0</v>
      </c>
      <c r="K17" s="132">
        <f t="shared" si="11"/>
        <v>0</v>
      </c>
      <c r="L17" s="132">
        <f t="shared" si="12"/>
        <v>0</v>
      </c>
      <c r="M17" s="132">
        <f t="shared" si="13"/>
        <v>0</v>
      </c>
      <c r="N17" s="132">
        <f t="shared" si="14"/>
        <v>0</v>
      </c>
      <c r="O17" s="132">
        <f t="shared" si="15"/>
        <v>0</v>
      </c>
      <c r="P17" s="132">
        <f t="shared" si="16"/>
        <v>0</v>
      </c>
      <c r="Q17" s="133">
        <f t="shared" si="17"/>
        <v>0</v>
      </c>
      <c r="R17" s="201">
        <f t="shared" si="18"/>
        <v>0</v>
      </c>
      <c r="S17" s="132">
        <f t="shared" si="19"/>
        <v>0</v>
      </c>
      <c r="T17" s="132">
        <f t="shared" si="20"/>
        <v>0</v>
      </c>
      <c r="U17" s="132">
        <f t="shared" si="21"/>
        <v>0</v>
      </c>
      <c r="V17" s="132">
        <f t="shared" si="22"/>
        <v>0</v>
      </c>
      <c r="W17" s="132">
        <f t="shared" si="23"/>
        <v>0</v>
      </c>
      <c r="X17" s="132">
        <f t="shared" si="24"/>
        <v>0</v>
      </c>
      <c r="Y17" s="132">
        <f t="shared" si="25"/>
        <v>0</v>
      </c>
      <c r="Z17" s="132">
        <f t="shared" si="26"/>
        <v>0</v>
      </c>
      <c r="AA17" s="132">
        <f t="shared" si="27"/>
        <v>0</v>
      </c>
      <c r="AB17" s="132">
        <f t="shared" si="28"/>
        <v>0</v>
      </c>
      <c r="AC17" s="132">
        <f t="shared" si="29"/>
        <v>0</v>
      </c>
      <c r="AD17" s="132">
        <f t="shared" si="30"/>
        <v>0</v>
      </c>
      <c r="AE17" s="132">
        <f t="shared" si="31"/>
        <v>0</v>
      </c>
      <c r="AF17" s="132">
        <f t="shared" si="32"/>
        <v>0</v>
      </c>
      <c r="AG17" s="132">
        <f t="shared" si="33"/>
        <v>0</v>
      </c>
      <c r="AH17" s="132">
        <f t="shared" si="34"/>
        <v>0</v>
      </c>
      <c r="AI17" s="132">
        <f t="shared" si="35"/>
        <v>0</v>
      </c>
      <c r="AJ17" s="132">
        <f t="shared" si="36"/>
        <v>0</v>
      </c>
      <c r="AK17" s="132">
        <f t="shared" si="37"/>
        <v>0</v>
      </c>
      <c r="AL17" s="132">
        <f t="shared" si="38"/>
        <v>0</v>
      </c>
      <c r="AM17" s="132">
        <f t="shared" si="39"/>
        <v>0</v>
      </c>
      <c r="AN17" s="132">
        <f t="shared" si="40"/>
        <v>0</v>
      </c>
      <c r="AO17" s="133">
        <f t="shared" si="41"/>
        <v>0</v>
      </c>
    </row>
    <row r="18" spans="2:41" s="4" customFormat="1">
      <c r="B18" s="169" t="s">
        <v>95</v>
      </c>
      <c r="C18" s="187">
        <v>700000</v>
      </c>
      <c r="D18" s="187">
        <f>C18+C18*10%</f>
        <v>770000</v>
      </c>
      <c r="E18" s="187">
        <f>D18+(D18*10%)</f>
        <v>847000</v>
      </c>
      <c r="F18" s="202">
        <f t="shared" si="6"/>
        <v>700000</v>
      </c>
      <c r="G18" s="132">
        <f t="shared" si="7"/>
        <v>700000</v>
      </c>
      <c r="H18" s="132">
        <f t="shared" si="8"/>
        <v>700000</v>
      </c>
      <c r="I18" s="132">
        <f t="shared" si="9"/>
        <v>700000</v>
      </c>
      <c r="J18" s="132">
        <f t="shared" si="10"/>
        <v>700000</v>
      </c>
      <c r="K18" s="132">
        <f t="shared" si="11"/>
        <v>700000</v>
      </c>
      <c r="L18" s="132">
        <f t="shared" si="12"/>
        <v>700000</v>
      </c>
      <c r="M18" s="132">
        <f t="shared" si="13"/>
        <v>700000</v>
      </c>
      <c r="N18" s="132">
        <f t="shared" si="14"/>
        <v>700000</v>
      </c>
      <c r="O18" s="132">
        <f t="shared" si="15"/>
        <v>700000</v>
      </c>
      <c r="P18" s="132">
        <f t="shared" si="16"/>
        <v>700000</v>
      </c>
      <c r="Q18" s="133">
        <f t="shared" si="17"/>
        <v>700000</v>
      </c>
      <c r="R18" s="201">
        <f t="shared" si="18"/>
        <v>770000</v>
      </c>
      <c r="S18" s="132">
        <f t="shared" si="19"/>
        <v>770000</v>
      </c>
      <c r="T18" s="132">
        <f t="shared" si="20"/>
        <v>770000</v>
      </c>
      <c r="U18" s="132">
        <f t="shared" si="21"/>
        <v>770000</v>
      </c>
      <c r="V18" s="132">
        <f t="shared" si="22"/>
        <v>770000</v>
      </c>
      <c r="W18" s="132">
        <f t="shared" si="23"/>
        <v>770000</v>
      </c>
      <c r="X18" s="132">
        <f t="shared" si="24"/>
        <v>770000</v>
      </c>
      <c r="Y18" s="132">
        <f t="shared" si="25"/>
        <v>770000</v>
      </c>
      <c r="Z18" s="132">
        <f t="shared" si="26"/>
        <v>770000</v>
      </c>
      <c r="AA18" s="132">
        <f t="shared" si="27"/>
        <v>770000</v>
      </c>
      <c r="AB18" s="132">
        <f t="shared" si="28"/>
        <v>770000</v>
      </c>
      <c r="AC18" s="132">
        <f t="shared" si="29"/>
        <v>770000</v>
      </c>
      <c r="AD18" s="132">
        <f t="shared" si="30"/>
        <v>847000</v>
      </c>
      <c r="AE18" s="132">
        <f t="shared" si="31"/>
        <v>847000</v>
      </c>
      <c r="AF18" s="132">
        <f t="shared" si="32"/>
        <v>847000</v>
      </c>
      <c r="AG18" s="132">
        <f t="shared" si="33"/>
        <v>847000</v>
      </c>
      <c r="AH18" s="132">
        <f t="shared" si="34"/>
        <v>847000</v>
      </c>
      <c r="AI18" s="132">
        <f t="shared" si="35"/>
        <v>847000</v>
      </c>
      <c r="AJ18" s="132">
        <f t="shared" si="36"/>
        <v>847000</v>
      </c>
      <c r="AK18" s="132">
        <f t="shared" si="37"/>
        <v>847000</v>
      </c>
      <c r="AL18" s="132">
        <f t="shared" si="38"/>
        <v>847000</v>
      </c>
      <c r="AM18" s="132">
        <f t="shared" si="39"/>
        <v>847000</v>
      </c>
      <c r="AN18" s="132">
        <f t="shared" si="40"/>
        <v>847000</v>
      </c>
      <c r="AO18" s="133">
        <f t="shared" si="41"/>
        <v>847000</v>
      </c>
    </row>
    <row r="19" spans="2:41" s="4" customFormat="1">
      <c r="B19" s="169" t="s">
        <v>96</v>
      </c>
      <c r="C19" s="188">
        <v>0</v>
      </c>
      <c r="D19" s="187">
        <f>C19+C19*10%</f>
        <v>0</v>
      </c>
      <c r="E19" s="187">
        <f>D19+(D19*10%)</f>
        <v>0</v>
      </c>
      <c r="F19" s="202">
        <f t="shared" si="6"/>
        <v>0</v>
      </c>
      <c r="G19" s="132">
        <f t="shared" si="7"/>
        <v>0</v>
      </c>
      <c r="H19" s="132">
        <f t="shared" si="8"/>
        <v>0</v>
      </c>
      <c r="I19" s="132">
        <f t="shared" si="9"/>
        <v>0</v>
      </c>
      <c r="J19" s="132">
        <f t="shared" si="10"/>
        <v>0</v>
      </c>
      <c r="K19" s="132">
        <f t="shared" si="11"/>
        <v>0</v>
      </c>
      <c r="L19" s="132">
        <f t="shared" si="12"/>
        <v>0</v>
      </c>
      <c r="M19" s="132">
        <f t="shared" si="13"/>
        <v>0</v>
      </c>
      <c r="N19" s="132">
        <f t="shared" si="14"/>
        <v>0</v>
      </c>
      <c r="O19" s="132">
        <f t="shared" si="15"/>
        <v>0</v>
      </c>
      <c r="P19" s="132">
        <f t="shared" si="16"/>
        <v>0</v>
      </c>
      <c r="Q19" s="133">
        <f t="shared" si="17"/>
        <v>0</v>
      </c>
      <c r="R19" s="201">
        <f t="shared" si="18"/>
        <v>0</v>
      </c>
      <c r="S19" s="132">
        <f t="shared" si="19"/>
        <v>0</v>
      </c>
      <c r="T19" s="132">
        <f t="shared" si="20"/>
        <v>0</v>
      </c>
      <c r="U19" s="132">
        <f t="shared" si="21"/>
        <v>0</v>
      </c>
      <c r="V19" s="132">
        <f t="shared" si="22"/>
        <v>0</v>
      </c>
      <c r="W19" s="132">
        <f t="shared" si="23"/>
        <v>0</v>
      </c>
      <c r="X19" s="132">
        <f t="shared" si="24"/>
        <v>0</v>
      </c>
      <c r="Y19" s="132">
        <f t="shared" si="25"/>
        <v>0</v>
      </c>
      <c r="Z19" s="132">
        <f t="shared" si="26"/>
        <v>0</v>
      </c>
      <c r="AA19" s="132">
        <f t="shared" si="27"/>
        <v>0</v>
      </c>
      <c r="AB19" s="132">
        <f t="shared" si="28"/>
        <v>0</v>
      </c>
      <c r="AC19" s="132">
        <f t="shared" si="29"/>
        <v>0</v>
      </c>
      <c r="AD19" s="132">
        <f t="shared" si="30"/>
        <v>0</v>
      </c>
      <c r="AE19" s="132">
        <f t="shared" si="31"/>
        <v>0</v>
      </c>
      <c r="AF19" s="132">
        <f t="shared" si="32"/>
        <v>0</v>
      </c>
      <c r="AG19" s="132">
        <f t="shared" si="33"/>
        <v>0</v>
      </c>
      <c r="AH19" s="132">
        <f t="shared" si="34"/>
        <v>0</v>
      </c>
      <c r="AI19" s="132">
        <f t="shared" si="35"/>
        <v>0</v>
      </c>
      <c r="AJ19" s="132">
        <f t="shared" si="36"/>
        <v>0</v>
      </c>
      <c r="AK19" s="132">
        <f t="shared" si="37"/>
        <v>0</v>
      </c>
      <c r="AL19" s="132">
        <f t="shared" si="38"/>
        <v>0</v>
      </c>
      <c r="AM19" s="132">
        <f t="shared" si="39"/>
        <v>0</v>
      </c>
      <c r="AN19" s="132">
        <f t="shared" si="40"/>
        <v>0</v>
      </c>
      <c r="AO19" s="133">
        <f t="shared" si="41"/>
        <v>0</v>
      </c>
    </row>
    <row r="20" spans="2:41" s="4" customFormat="1">
      <c r="B20" s="169" t="s">
        <v>99</v>
      </c>
      <c r="C20" s="131">
        <v>300000</v>
      </c>
      <c r="D20" s="187">
        <f t="shared" ref="D20:D23" si="47">C20+C20*10%</f>
        <v>330000</v>
      </c>
      <c r="E20" s="187">
        <f t="shared" ref="E20:E23" si="48">D20+(D20*10%)</f>
        <v>363000</v>
      </c>
      <c r="F20" s="202">
        <f t="shared" si="6"/>
        <v>300000</v>
      </c>
      <c r="G20" s="132">
        <f t="shared" si="7"/>
        <v>300000</v>
      </c>
      <c r="H20" s="132">
        <f t="shared" si="8"/>
        <v>300000</v>
      </c>
      <c r="I20" s="132">
        <f t="shared" si="9"/>
        <v>300000</v>
      </c>
      <c r="J20" s="132">
        <f t="shared" si="10"/>
        <v>300000</v>
      </c>
      <c r="K20" s="132">
        <f t="shared" si="11"/>
        <v>300000</v>
      </c>
      <c r="L20" s="132">
        <f t="shared" si="12"/>
        <v>300000</v>
      </c>
      <c r="M20" s="132">
        <f t="shared" si="13"/>
        <v>300000</v>
      </c>
      <c r="N20" s="132">
        <f t="shared" si="14"/>
        <v>300000</v>
      </c>
      <c r="O20" s="132">
        <f t="shared" si="15"/>
        <v>300000</v>
      </c>
      <c r="P20" s="132">
        <f t="shared" si="16"/>
        <v>300000</v>
      </c>
      <c r="Q20" s="133">
        <f t="shared" si="17"/>
        <v>300000</v>
      </c>
      <c r="R20" s="201">
        <f t="shared" si="18"/>
        <v>330000</v>
      </c>
      <c r="S20" s="132">
        <f t="shared" si="19"/>
        <v>330000</v>
      </c>
      <c r="T20" s="132">
        <f t="shared" si="20"/>
        <v>330000</v>
      </c>
      <c r="U20" s="132">
        <f t="shared" si="21"/>
        <v>330000</v>
      </c>
      <c r="V20" s="132">
        <f t="shared" si="22"/>
        <v>330000</v>
      </c>
      <c r="W20" s="132">
        <f t="shared" si="23"/>
        <v>330000</v>
      </c>
      <c r="X20" s="132">
        <f t="shared" si="24"/>
        <v>330000</v>
      </c>
      <c r="Y20" s="132">
        <f t="shared" si="25"/>
        <v>330000</v>
      </c>
      <c r="Z20" s="132">
        <f t="shared" si="26"/>
        <v>330000</v>
      </c>
      <c r="AA20" s="132">
        <f t="shared" si="27"/>
        <v>330000</v>
      </c>
      <c r="AB20" s="132">
        <f t="shared" si="28"/>
        <v>330000</v>
      </c>
      <c r="AC20" s="132">
        <f t="shared" si="29"/>
        <v>330000</v>
      </c>
      <c r="AD20" s="132">
        <f t="shared" si="30"/>
        <v>363000</v>
      </c>
      <c r="AE20" s="132">
        <f t="shared" si="31"/>
        <v>363000</v>
      </c>
      <c r="AF20" s="132">
        <f t="shared" si="32"/>
        <v>363000</v>
      </c>
      <c r="AG20" s="132">
        <f t="shared" si="33"/>
        <v>363000</v>
      </c>
      <c r="AH20" s="132">
        <f t="shared" si="34"/>
        <v>363000</v>
      </c>
      <c r="AI20" s="132">
        <f t="shared" si="35"/>
        <v>363000</v>
      </c>
      <c r="AJ20" s="132">
        <f t="shared" si="36"/>
        <v>363000</v>
      </c>
      <c r="AK20" s="132">
        <f t="shared" si="37"/>
        <v>363000</v>
      </c>
      <c r="AL20" s="132">
        <f t="shared" si="38"/>
        <v>363000</v>
      </c>
      <c r="AM20" s="132">
        <f t="shared" si="39"/>
        <v>363000</v>
      </c>
      <c r="AN20" s="132">
        <f t="shared" si="40"/>
        <v>363000</v>
      </c>
      <c r="AO20" s="133">
        <f t="shared" si="41"/>
        <v>363000</v>
      </c>
    </row>
    <row r="21" spans="2:41" s="4" customFormat="1">
      <c r="B21" s="169" t="s">
        <v>100</v>
      </c>
      <c r="C21" s="131">
        <v>1402500</v>
      </c>
      <c r="D21" s="187">
        <f t="shared" si="47"/>
        <v>1542750</v>
      </c>
      <c r="E21" s="187">
        <f t="shared" si="48"/>
        <v>1697025</v>
      </c>
      <c r="F21" s="202">
        <f t="shared" si="6"/>
        <v>1402500</v>
      </c>
      <c r="G21" s="132">
        <f t="shared" si="7"/>
        <v>1402500</v>
      </c>
      <c r="H21" s="132">
        <f t="shared" si="8"/>
        <v>1402500</v>
      </c>
      <c r="I21" s="132">
        <f t="shared" si="9"/>
        <v>1402500</v>
      </c>
      <c r="J21" s="132">
        <f t="shared" si="10"/>
        <v>1402500</v>
      </c>
      <c r="K21" s="132">
        <f t="shared" si="11"/>
        <v>1402500</v>
      </c>
      <c r="L21" s="132">
        <f t="shared" si="12"/>
        <v>1402500</v>
      </c>
      <c r="M21" s="132">
        <f t="shared" si="13"/>
        <v>1402500</v>
      </c>
      <c r="N21" s="132">
        <f t="shared" si="14"/>
        <v>1402500</v>
      </c>
      <c r="O21" s="132">
        <f t="shared" si="15"/>
        <v>1402500</v>
      </c>
      <c r="P21" s="132">
        <f t="shared" si="16"/>
        <v>1402500</v>
      </c>
      <c r="Q21" s="133">
        <f t="shared" si="17"/>
        <v>1402500</v>
      </c>
      <c r="R21" s="201">
        <f t="shared" si="18"/>
        <v>1542750</v>
      </c>
      <c r="S21" s="132">
        <f t="shared" si="19"/>
        <v>1542750</v>
      </c>
      <c r="T21" s="132">
        <f t="shared" si="20"/>
        <v>1542750</v>
      </c>
      <c r="U21" s="132">
        <f t="shared" si="21"/>
        <v>1542750</v>
      </c>
      <c r="V21" s="132">
        <f t="shared" si="22"/>
        <v>1542750</v>
      </c>
      <c r="W21" s="132">
        <f t="shared" si="23"/>
        <v>1542750</v>
      </c>
      <c r="X21" s="132">
        <f t="shared" si="24"/>
        <v>1542750</v>
      </c>
      <c r="Y21" s="132">
        <f t="shared" si="25"/>
        <v>1542750</v>
      </c>
      <c r="Z21" s="132">
        <f t="shared" si="26"/>
        <v>1542750</v>
      </c>
      <c r="AA21" s="132">
        <f t="shared" si="27"/>
        <v>1542750</v>
      </c>
      <c r="AB21" s="132">
        <f t="shared" si="28"/>
        <v>1542750</v>
      </c>
      <c r="AC21" s="132">
        <f t="shared" si="29"/>
        <v>1542750</v>
      </c>
      <c r="AD21" s="132">
        <f t="shared" si="30"/>
        <v>1697025</v>
      </c>
      <c r="AE21" s="132">
        <f t="shared" si="31"/>
        <v>1697025</v>
      </c>
      <c r="AF21" s="132">
        <f t="shared" si="32"/>
        <v>1697025</v>
      </c>
      <c r="AG21" s="132">
        <f t="shared" si="33"/>
        <v>1697025</v>
      </c>
      <c r="AH21" s="132">
        <f t="shared" si="34"/>
        <v>1697025</v>
      </c>
      <c r="AI21" s="132">
        <f t="shared" si="35"/>
        <v>1697025</v>
      </c>
      <c r="AJ21" s="132">
        <f t="shared" si="36"/>
        <v>1697025</v>
      </c>
      <c r="AK21" s="132">
        <f t="shared" si="37"/>
        <v>1697025</v>
      </c>
      <c r="AL21" s="132">
        <f t="shared" si="38"/>
        <v>1697025</v>
      </c>
      <c r="AM21" s="132">
        <f t="shared" si="39"/>
        <v>1697025</v>
      </c>
      <c r="AN21" s="132">
        <f t="shared" si="40"/>
        <v>1697025</v>
      </c>
      <c r="AO21" s="133">
        <f t="shared" si="41"/>
        <v>1697025</v>
      </c>
    </row>
    <row r="22" spans="2:41" s="4" customFormat="1">
      <c r="B22" s="169" t="s">
        <v>97</v>
      </c>
      <c r="C22" s="131">
        <v>13451200</v>
      </c>
      <c r="D22" s="187">
        <f t="shared" si="47"/>
        <v>14796320</v>
      </c>
      <c r="E22" s="187">
        <f t="shared" si="48"/>
        <v>16275952</v>
      </c>
      <c r="F22" s="202">
        <f t="shared" si="6"/>
        <v>13451200</v>
      </c>
      <c r="G22" s="132">
        <f t="shared" si="7"/>
        <v>13451200</v>
      </c>
      <c r="H22" s="132">
        <f t="shared" si="8"/>
        <v>13451200</v>
      </c>
      <c r="I22" s="132">
        <f t="shared" si="9"/>
        <v>13451200</v>
      </c>
      <c r="J22" s="132">
        <f t="shared" si="10"/>
        <v>13451200</v>
      </c>
      <c r="K22" s="132">
        <f t="shared" si="11"/>
        <v>13451200</v>
      </c>
      <c r="L22" s="132">
        <f t="shared" si="12"/>
        <v>13451200</v>
      </c>
      <c r="M22" s="132">
        <f t="shared" si="13"/>
        <v>13451200</v>
      </c>
      <c r="N22" s="132">
        <f t="shared" si="14"/>
        <v>13451200</v>
      </c>
      <c r="O22" s="132">
        <f t="shared" si="15"/>
        <v>13451200</v>
      </c>
      <c r="P22" s="132">
        <f t="shared" si="16"/>
        <v>13451200</v>
      </c>
      <c r="Q22" s="133">
        <f t="shared" si="17"/>
        <v>13451200</v>
      </c>
      <c r="R22" s="201">
        <f t="shared" si="18"/>
        <v>14796320</v>
      </c>
      <c r="S22" s="132">
        <f t="shared" si="19"/>
        <v>14796320</v>
      </c>
      <c r="T22" s="132">
        <f t="shared" si="20"/>
        <v>14796320</v>
      </c>
      <c r="U22" s="132">
        <f t="shared" si="21"/>
        <v>14796320</v>
      </c>
      <c r="V22" s="132">
        <f t="shared" si="22"/>
        <v>14796320</v>
      </c>
      <c r="W22" s="132">
        <f t="shared" si="23"/>
        <v>14796320</v>
      </c>
      <c r="X22" s="132">
        <f t="shared" si="24"/>
        <v>14796320</v>
      </c>
      <c r="Y22" s="132">
        <f t="shared" si="25"/>
        <v>14796320</v>
      </c>
      <c r="Z22" s="132">
        <f t="shared" si="26"/>
        <v>14796320</v>
      </c>
      <c r="AA22" s="132">
        <f t="shared" si="27"/>
        <v>14796320</v>
      </c>
      <c r="AB22" s="132">
        <f t="shared" si="28"/>
        <v>14796320</v>
      </c>
      <c r="AC22" s="132">
        <f t="shared" si="29"/>
        <v>14796320</v>
      </c>
      <c r="AD22" s="132">
        <f t="shared" si="30"/>
        <v>16275952</v>
      </c>
      <c r="AE22" s="132">
        <f t="shared" si="31"/>
        <v>16275952</v>
      </c>
      <c r="AF22" s="132">
        <f t="shared" si="32"/>
        <v>16275952</v>
      </c>
      <c r="AG22" s="132">
        <f t="shared" si="33"/>
        <v>16275952</v>
      </c>
      <c r="AH22" s="132">
        <f t="shared" si="34"/>
        <v>16275952</v>
      </c>
      <c r="AI22" s="132">
        <f t="shared" si="35"/>
        <v>16275952</v>
      </c>
      <c r="AJ22" s="132">
        <f t="shared" si="36"/>
        <v>16275952</v>
      </c>
      <c r="AK22" s="132">
        <f t="shared" si="37"/>
        <v>16275952</v>
      </c>
      <c r="AL22" s="132">
        <f t="shared" si="38"/>
        <v>16275952</v>
      </c>
      <c r="AM22" s="132">
        <f t="shared" si="39"/>
        <v>16275952</v>
      </c>
      <c r="AN22" s="132">
        <f t="shared" si="40"/>
        <v>16275952</v>
      </c>
      <c r="AO22" s="133">
        <f t="shared" si="41"/>
        <v>16275952</v>
      </c>
    </row>
    <row r="23" spans="2:41" s="4" customFormat="1">
      <c r="B23" s="169" t="s">
        <v>98</v>
      </c>
      <c r="C23" s="131">
        <v>1577000</v>
      </c>
      <c r="D23" s="187">
        <f t="shared" si="47"/>
        <v>1734700</v>
      </c>
      <c r="E23" s="187">
        <f t="shared" si="48"/>
        <v>1908170</v>
      </c>
      <c r="F23" s="202">
        <f t="shared" si="6"/>
        <v>1577000</v>
      </c>
      <c r="G23" s="132">
        <f t="shared" si="7"/>
        <v>1577000</v>
      </c>
      <c r="H23" s="132">
        <f t="shared" si="8"/>
        <v>1577000</v>
      </c>
      <c r="I23" s="132">
        <f t="shared" si="9"/>
        <v>1577000</v>
      </c>
      <c r="J23" s="132">
        <f t="shared" si="10"/>
        <v>1577000</v>
      </c>
      <c r="K23" s="132">
        <f t="shared" si="11"/>
        <v>1577000</v>
      </c>
      <c r="L23" s="132">
        <f t="shared" si="12"/>
        <v>1577000</v>
      </c>
      <c r="M23" s="132">
        <f t="shared" si="13"/>
        <v>1577000</v>
      </c>
      <c r="N23" s="132">
        <f t="shared" si="14"/>
        <v>1577000</v>
      </c>
      <c r="O23" s="132">
        <f t="shared" si="15"/>
        <v>1577000</v>
      </c>
      <c r="P23" s="132">
        <f t="shared" si="16"/>
        <v>1577000</v>
      </c>
      <c r="Q23" s="133">
        <f t="shared" si="17"/>
        <v>1577000</v>
      </c>
      <c r="R23" s="201">
        <f t="shared" si="18"/>
        <v>1734700</v>
      </c>
      <c r="S23" s="132">
        <f t="shared" si="19"/>
        <v>1734700</v>
      </c>
      <c r="T23" s="132">
        <f t="shared" si="20"/>
        <v>1734700</v>
      </c>
      <c r="U23" s="132">
        <f t="shared" si="21"/>
        <v>1734700</v>
      </c>
      <c r="V23" s="132">
        <f t="shared" si="22"/>
        <v>1734700</v>
      </c>
      <c r="W23" s="132">
        <f t="shared" si="23"/>
        <v>1734700</v>
      </c>
      <c r="X23" s="132">
        <f t="shared" si="24"/>
        <v>1734700</v>
      </c>
      <c r="Y23" s="132">
        <f t="shared" si="25"/>
        <v>1734700</v>
      </c>
      <c r="Z23" s="132">
        <f t="shared" si="26"/>
        <v>1734700</v>
      </c>
      <c r="AA23" s="132">
        <f t="shared" si="27"/>
        <v>1734700</v>
      </c>
      <c r="AB23" s="132">
        <f t="shared" si="28"/>
        <v>1734700</v>
      </c>
      <c r="AC23" s="132">
        <f t="shared" si="29"/>
        <v>1734700</v>
      </c>
      <c r="AD23" s="132">
        <f t="shared" si="30"/>
        <v>1908170</v>
      </c>
      <c r="AE23" s="132">
        <f t="shared" si="31"/>
        <v>1908170</v>
      </c>
      <c r="AF23" s="132">
        <f t="shared" si="32"/>
        <v>1908170</v>
      </c>
      <c r="AG23" s="132">
        <f t="shared" si="33"/>
        <v>1908170</v>
      </c>
      <c r="AH23" s="132">
        <f t="shared" si="34"/>
        <v>1908170</v>
      </c>
      <c r="AI23" s="132">
        <f t="shared" si="35"/>
        <v>1908170</v>
      </c>
      <c r="AJ23" s="132">
        <f t="shared" si="36"/>
        <v>1908170</v>
      </c>
      <c r="AK23" s="132">
        <f t="shared" si="37"/>
        <v>1908170</v>
      </c>
      <c r="AL23" s="132">
        <f t="shared" si="38"/>
        <v>1908170</v>
      </c>
      <c r="AM23" s="132">
        <f t="shared" si="39"/>
        <v>1908170</v>
      </c>
      <c r="AN23" s="132">
        <f t="shared" si="40"/>
        <v>1908170</v>
      </c>
      <c r="AO23" s="133">
        <f t="shared" si="41"/>
        <v>1908170</v>
      </c>
    </row>
    <row r="24" spans="2:41" s="2" customFormat="1">
      <c r="B24" s="172"/>
      <c r="C24" s="27"/>
      <c r="D24" s="28"/>
      <c r="E24" s="27"/>
      <c r="F24" s="29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29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29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Q161"/>
  <sheetViews>
    <sheetView showGridLines="0" zoomScale="83" zoomScaleNormal="160" workbookViewId="0">
      <pane xSplit="3" ySplit="5" topLeftCell="D24" activePane="bottomRight" state="frozen"/>
      <selection pane="topRight" activeCell="D1" sqref="D1"/>
      <selection pane="bottomLeft" activeCell="A6" sqref="A6"/>
      <selection pane="bottomRight" activeCell="F64" sqref="F64"/>
    </sheetView>
  </sheetViews>
  <sheetFormatPr defaultColWidth="3.875" defaultRowHeight="15.75"/>
  <cols>
    <col min="1" max="1" width="8.625" style="4" customWidth="1"/>
    <col min="2" max="2" width="3.875" style="4" customWidth="1"/>
    <col min="3" max="3" width="29.625" style="4" customWidth="1"/>
    <col min="4" max="4" width="12.75" style="4" customWidth="1"/>
    <col min="5" max="5" width="13.875" style="5" customWidth="1"/>
    <col min="6" max="6" width="14.125" style="4" customWidth="1"/>
    <col min="7" max="7" width="13.875" style="4" customWidth="1"/>
    <col min="8" max="15" width="11" style="4" customWidth="1"/>
    <col min="16" max="16" width="13.125" style="4" customWidth="1"/>
    <col min="17" max="17" width="11" style="5" bestFit="1" customWidth="1"/>
    <col min="18" max="30" width="11" style="4" bestFit="1" customWidth="1"/>
    <col min="31" max="31" width="12" style="4" customWidth="1"/>
    <col min="32" max="36" width="11" style="4" bestFit="1" customWidth="1"/>
    <col min="37" max="42" width="9.125" style="4" customWidth="1"/>
    <col min="43" max="44" width="8.875" style="4" bestFit="1" customWidth="1"/>
    <col min="45" max="45" width="11.375" style="4" bestFit="1" customWidth="1"/>
    <col min="46" max="56" width="8.875" style="4" customWidth="1"/>
    <col min="57" max="16384" width="3.875" style="4"/>
  </cols>
  <sheetData>
    <row r="1" spans="1:43">
      <c r="A1" s="2"/>
      <c r="F1" s="5"/>
      <c r="G1" s="5"/>
      <c r="Q1" s="4"/>
      <c r="S1" s="5"/>
    </row>
    <row r="2" spans="1:43">
      <c r="A2" s="2"/>
      <c r="B2" s="3" t="s">
        <v>24</v>
      </c>
      <c r="F2" s="5"/>
      <c r="G2" s="5"/>
      <c r="Q2" s="4"/>
      <c r="S2" s="5"/>
    </row>
    <row r="3" spans="1:43">
      <c r="A3" s="2"/>
      <c r="F3" s="5"/>
      <c r="G3" s="5"/>
      <c r="Q3" s="4"/>
      <c r="S3" s="5"/>
    </row>
    <row r="4" spans="1:43">
      <c r="B4" s="6"/>
      <c r="C4" s="6"/>
      <c r="D4" s="6"/>
      <c r="E4" s="7"/>
      <c r="F4" s="8" t="s">
        <v>3</v>
      </c>
      <c r="G4" s="9"/>
      <c r="H4" s="6">
        <v>1</v>
      </c>
      <c r="I4" s="6">
        <v>1</v>
      </c>
      <c r="J4" s="6">
        <v>1</v>
      </c>
      <c r="K4" s="6">
        <v>1</v>
      </c>
      <c r="L4" s="6">
        <v>1</v>
      </c>
      <c r="M4" s="6">
        <v>1</v>
      </c>
      <c r="N4" s="6">
        <v>1</v>
      </c>
      <c r="O4" s="6">
        <v>1</v>
      </c>
      <c r="P4" s="6">
        <v>1</v>
      </c>
      <c r="Q4" s="6">
        <v>1</v>
      </c>
      <c r="R4" s="6">
        <v>1</v>
      </c>
      <c r="S4" s="6">
        <v>1</v>
      </c>
      <c r="T4" s="6">
        <v>2</v>
      </c>
      <c r="U4" s="6">
        <v>2</v>
      </c>
      <c r="V4" s="6">
        <v>2</v>
      </c>
      <c r="W4" s="6">
        <v>2</v>
      </c>
      <c r="X4" s="6">
        <v>2</v>
      </c>
      <c r="Y4" s="6">
        <v>2</v>
      </c>
      <c r="Z4" s="6">
        <v>2</v>
      </c>
      <c r="AA4" s="6">
        <v>2</v>
      </c>
      <c r="AB4" s="6">
        <v>2</v>
      </c>
      <c r="AC4" s="6">
        <v>2</v>
      </c>
      <c r="AD4" s="6">
        <v>2</v>
      </c>
      <c r="AE4" s="6">
        <v>2</v>
      </c>
      <c r="AF4" s="6">
        <v>3</v>
      </c>
      <c r="AG4" s="6">
        <v>3</v>
      </c>
      <c r="AH4" s="6">
        <v>3</v>
      </c>
      <c r="AI4" s="6">
        <v>3</v>
      </c>
      <c r="AJ4" s="6">
        <v>3</v>
      </c>
      <c r="AK4" s="6">
        <v>3</v>
      </c>
      <c r="AL4" s="6">
        <v>3</v>
      </c>
      <c r="AM4" s="6">
        <v>3</v>
      </c>
      <c r="AN4" s="6">
        <v>3</v>
      </c>
      <c r="AO4" s="6">
        <v>3</v>
      </c>
      <c r="AP4" s="6">
        <v>3</v>
      </c>
      <c r="AQ4" s="10">
        <v>3</v>
      </c>
    </row>
    <row r="5" spans="1:43">
      <c r="B5" s="11"/>
      <c r="C5" s="11"/>
      <c r="D5" s="11"/>
      <c r="E5" s="12" t="s">
        <v>0</v>
      </c>
      <c r="F5" s="12" t="s">
        <v>1</v>
      </c>
      <c r="G5" s="12" t="s">
        <v>2</v>
      </c>
      <c r="H5" s="13">
        <v>1</v>
      </c>
      <c r="I5" s="13">
        <v>2</v>
      </c>
      <c r="J5" s="13">
        <v>3</v>
      </c>
      <c r="K5" s="13">
        <v>4</v>
      </c>
      <c r="L5" s="6">
        <v>5</v>
      </c>
      <c r="M5" s="13">
        <v>6</v>
      </c>
      <c r="N5" s="13">
        <v>7</v>
      </c>
      <c r="O5" s="13">
        <v>8</v>
      </c>
      <c r="P5" s="13">
        <v>9</v>
      </c>
      <c r="Q5" s="6">
        <v>10</v>
      </c>
      <c r="R5" s="13">
        <v>11</v>
      </c>
      <c r="S5" s="13">
        <v>12</v>
      </c>
      <c r="T5" s="13">
        <v>13</v>
      </c>
      <c r="U5" s="6">
        <v>14</v>
      </c>
      <c r="V5" s="13">
        <v>15</v>
      </c>
      <c r="W5" s="13">
        <v>16</v>
      </c>
      <c r="X5" s="13">
        <v>17</v>
      </c>
      <c r="Y5" s="6">
        <v>18</v>
      </c>
      <c r="Z5" s="13">
        <v>19</v>
      </c>
      <c r="AA5" s="13">
        <v>20</v>
      </c>
      <c r="AB5" s="13">
        <v>21</v>
      </c>
      <c r="AC5" s="6">
        <v>22</v>
      </c>
      <c r="AD5" s="13">
        <v>23</v>
      </c>
      <c r="AE5" s="13">
        <v>24</v>
      </c>
      <c r="AF5" s="13">
        <v>25</v>
      </c>
      <c r="AG5" s="6">
        <v>26</v>
      </c>
      <c r="AH5" s="13">
        <v>27</v>
      </c>
      <c r="AI5" s="13">
        <v>28</v>
      </c>
      <c r="AJ5" s="13">
        <v>29</v>
      </c>
      <c r="AK5" s="6">
        <v>30</v>
      </c>
      <c r="AL5" s="13">
        <v>31</v>
      </c>
      <c r="AM5" s="13">
        <v>32</v>
      </c>
      <c r="AN5" s="13">
        <v>33</v>
      </c>
      <c r="AO5" s="6">
        <v>34</v>
      </c>
      <c r="AP5" s="13">
        <v>35</v>
      </c>
      <c r="AQ5" s="14">
        <v>36</v>
      </c>
    </row>
    <row r="6" spans="1:43" s="2" customFormat="1">
      <c r="B6" s="15" t="s">
        <v>11</v>
      </c>
      <c r="C6" s="16"/>
      <c r="D6" s="17"/>
      <c r="E6" s="18"/>
      <c r="F6" s="19"/>
      <c r="G6" s="19"/>
      <c r="H6" s="20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0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0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2"/>
    </row>
    <row r="7" spans="1:43" s="2" customFormat="1">
      <c r="B7" s="15"/>
      <c r="C7" s="23" t="str">
        <f>'2 Продажи'!C8</f>
        <v>Фарш Экстра 1кг</v>
      </c>
      <c r="D7" s="16"/>
      <c r="E7" s="216">
        <f>'2 Продажи'!D8</f>
        <v>2100</v>
      </c>
      <c r="F7" s="216">
        <f>'2 Продажи'!E8</f>
        <v>2310</v>
      </c>
      <c r="G7" s="216">
        <f>'2 Продажи'!F8</f>
        <v>2541</v>
      </c>
      <c r="H7" s="20">
        <f>'2 Продажи'!G8</f>
        <v>2100</v>
      </c>
      <c r="I7" s="21">
        <f>'2 Продажи'!H8</f>
        <v>2100</v>
      </c>
      <c r="J7" s="21">
        <f>'2 Продажи'!I8</f>
        <v>2100</v>
      </c>
      <c r="K7" s="21">
        <f>'2 Продажи'!J8</f>
        <v>2100</v>
      </c>
      <c r="L7" s="21">
        <f>'2 Продажи'!K8</f>
        <v>2100</v>
      </c>
      <c r="M7" s="21">
        <f>'2 Продажи'!L8</f>
        <v>2100</v>
      </c>
      <c r="N7" s="21">
        <f>'2 Продажи'!M8</f>
        <v>2100</v>
      </c>
      <c r="O7" s="21">
        <f>'2 Продажи'!N8</f>
        <v>2100</v>
      </c>
      <c r="P7" s="21">
        <f>'2 Продажи'!O8</f>
        <v>2100</v>
      </c>
      <c r="Q7" s="21">
        <f>'2 Продажи'!P8</f>
        <v>2100</v>
      </c>
      <c r="R7" s="21">
        <f>'2 Продажи'!Q8</f>
        <v>2100</v>
      </c>
      <c r="S7" s="21">
        <f>'2 Продажи'!R8</f>
        <v>2100</v>
      </c>
      <c r="T7" s="20">
        <f>'2 Продажи'!S8</f>
        <v>2310</v>
      </c>
      <c r="U7" s="21">
        <f>'2 Продажи'!T8</f>
        <v>2310</v>
      </c>
      <c r="V7" s="21">
        <f>'2 Продажи'!U8</f>
        <v>2310</v>
      </c>
      <c r="W7" s="21">
        <f>'2 Продажи'!V8</f>
        <v>2310</v>
      </c>
      <c r="X7" s="21">
        <f>'2 Продажи'!W8</f>
        <v>2310</v>
      </c>
      <c r="Y7" s="21">
        <f>'2 Продажи'!X8</f>
        <v>2310</v>
      </c>
      <c r="Z7" s="21">
        <f>'2 Продажи'!Y8</f>
        <v>2310</v>
      </c>
      <c r="AA7" s="21">
        <f>'2 Продажи'!Z8</f>
        <v>2310</v>
      </c>
      <c r="AB7" s="21">
        <f>'2 Продажи'!AA8</f>
        <v>2310</v>
      </c>
      <c r="AC7" s="21">
        <f>'2 Продажи'!AB8</f>
        <v>2310</v>
      </c>
      <c r="AD7" s="21">
        <f>'2 Продажи'!AC8</f>
        <v>2310</v>
      </c>
      <c r="AE7" s="21">
        <f>'2 Продажи'!AD8</f>
        <v>2310</v>
      </c>
      <c r="AF7" s="20">
        <f>'2 Продажи'!AE8</f>
        <v>2541</v>
      </c>
      <c r="AG7" s="21">
        <f>'2 Продажи'!AF8</f>
        <v>2541</v>
      </c>
      <c r="AH7" s="21">
        <f>'2 Продажи'!AG8</f>
        <v>2541</v>
      </c>
      <c r="AI7" s="21">
        <f>'2 Продажи'!AH8</f>
        <v>2541</v>
      </c>
      <c r="AJ7" s="21">
        <f>'2 Продажи'!AI8</f>
        <v>2541</v>
      </c>
      <c r="AK7" s="21">
        <f>'2 Продажи'!AJ8</f>
        <v>2541</v>
      </c>
      <c r="AL7" s="21">
        <f>'2 Продажи'!AK8</f>
        <v>2541</v>
      </c>
      <c r="AM7" s="21">
        <f>'2 Продажи'!AL8</f>
        <v>2541</v>
      </c>
      <c r="AN7" s="21">
        <f>'2 Продажи'!AM8</f>
        <v>2541</v>
      </c>
      <c r="AO7" s="21">
        <f>'2 Продажи'!AN8</f>
        <v>2541</v>
      </c>
      <c r="AP7" s="21">
        <f>'2 Продажи'!AO8</f>
        <v>2541</v>
      </c>
      <c r="AQ7" s="22">
        <f>'2 Продажи'!AP8</f>
        <v>2541</v>
      </c>
    </row>
    <row r="8" spans="1:43" s="2" customFormat="1">
      <c r="B8" s="15"/>
      <c r="C8" s="23" t="str">
        <f>'2 Продажи'!C9</f>
        <v>Фарш  Домашний 1 кг</v>
      </c>
      <c r="D8" s="16"/>
      <c r="E8" s="216">
        <f>'2 Продажи'!D9</f>
        <v>1950</v>
      </c>
      <c r="F8" s="216">
        <f>'2 Продажи'!E9</f>
        <v>2145</v>
      </c>
      <c r="G8" s="216">
        <f>'2 Продажи'!F9</f>
        <v>2359.5</v>
      </c>
      <c r="H8" s="20">
        <f>'2 Продажи'!G9</f>
        <v>1950</v>
      </c>
      <c r="I8" s="21">
        <f>'2 Продажи'!H9</f>
        <v>1950</v>
      </c>
      <c r="J8" s="21">
        <f>'2 Продажи'!I9</f>
        <v>1950</v>
      </c>
      <c r="K8" s="21">
        <f>'2 Продажи'!J9</f>
        <v>1950</v>
      </c>
      <c r="L8" s="21">
        <f>'2 Продажи'!K9</f>
        <v>1950</v>
      </c>
      <c r="M8" s="21">
        <f>'2 Продажи'!L9</f>
        <v>1950</v>
      </c>
      <c r="N8" s="21">
        <f>'2 Продажи'!M9</f>
        <v>1950</v>
      </c>
      <c r="O8" s="21">
        <f>'2 Продажи'!N9</f>
        <v>1950</v>
      </c>
      <c r="P8" s="21">
        <f>'2 Продажи'!O9</f>
        <v>1950</v>
      </c>
      <c r="Q8" s="21">
        <f>'2 Продажи'!P9</f>
        <v>1950</v>
      </c>
      <c r="R8" s="21">
        <f>'2 Продажи'!Q9</f>
        <v>1950</v>
      </c>
      <c r="S8" s="21">
        <f>'2 Продажи'!R9</f>
        <v>1950</v>
      </c>
      <c r="T8" s="20">
        <f>'2 Продажи'!S9</f>
        <v>2145</v>
      </c>
      <c r="U8" s="21">
        <f>'2 Продажи'!T9</f>
        <v>2145</v>
      </c>
      <c r="V8" s="21">
        <f>'2 Продажи'!U9</f>
        <v>2145</v>
      </c>
      <c r="W8" s="21">
        <f>'2 Продажи'!V9</f>
        <v>2145</v>
      </c>
      <c r="X8" s="21">
        <f>'2 Продажи'!W9</f>
        <v>2145</v>
      </c>
      <c r="Y8" s="21">
        <f>'2 Продажи'!X9</f>
        <v>2145</v>
      </c>
      <c r="Z8" s="21">
        <f>'2 Продажи'!Y9</f>
        <v>2145</v>
      </c>
      <c r="AA8" s="21">
        <f>'2 Продажи'!Z9</f>
        <v>2145</v>
      </c>
      <c r="AB8" s="21">
        <f>'2 Продажи'!AA9</f>
        <v>2145</v>
      </c>
      <c r="AC8" s="21">
        <f>'2 Продажи'!AB9</f>
        <v>2145</v>
      </c>
      <c r="AD8" s="21">
        <f>'2 Продажи'!AC9</f>
        <v>2145</v>
      </c>
      <c r="AE8" s="21">
        <f>'2 Продажи'!AD9</f>
        <v>2145</v>
      </c>
      <c r="AF8" s="20">
        <f>'2 Продажи'!AE9</f>
        <v>2359.5</v>
      </c>
      <c r="AG8" s="21">
        <f>'2 Продажи'!AF9</f>
        <v>2359.5</v>
      </c>
      <c r="AH8" s="21">
        <f>'2 Продажи'!AG9</f>
        <v>2359.5</v>
      </c>
      <c r="AI8" s="21">
        <f>'2 Продажи'!AH9</f>
        <v>2359.5</v>
      </c>
      <c r="AJ8" s="21">
        <f>'2 Продажи'!AI9</f>
        <v>2359.5</v>
      </c>
      <c r="AK8" s="21">
        <f>'2 Продажи'!AJ9</f>
        <v>2359.5</v>
      </c>
      <c r="AL8" s="21">
        <f>'2 Продажи'!AK9</f>
        <v>2359.5</v>
      </c>
      <c r="AM8" s="21">
        <f>'2 Продажи'!AL9</f>
        <v>2359.5</v>
      </c>
      <c r="AN8" s="21">
        <f>'2 Продажи'!AM9</f>
        <v>2359.5</v>
      </c>
      <c r="AO8" s="21">
        <f>'2 Продажи'!AN9</f>
        <v>2359.5</v>
      </c>
      <c r="AP8" s="21">
        <f>'2 Продажи'!AO9</f>
        <v>2359.5</v>
      </c>
      <c r="AQ8" s="22">
        <f>'2 Продажи'!AP9</f>
        <v>2359.5</v>
      </c>
    </row>
    <row r="9" spans="1:43" s="2" customFormat="1">
      <c r="B9" s="15"/>
      <c r="C9" s="23" t="str">
        <f>'2 Продажи'!C10</f>
        <v>Фарш Алга Береке 1 кг</v>
      </c>
      <c r="D9" s="16"/>
      <c r="E9" s="216">
        <f>'2 Продажи'!D10</f>
        <v>1100</v>
      </c>
      <c r="F9" s="216">
        <f>'2 Продажи'!E10</f>
        <v>1320</v>
      </c>
      <c r="G9" s="216">
        <f>'2 Продажи'!F10</f>
        <v>1584</v>
      </c>
      <c r="H9" s="20">
        <f>'2 Продажи'!G10</f>
        <v>1100</v>
      </c>
      <c r="I9" s="21">
        <f>'2 Продажи'!H10</f>
        <v>1100</v>
      </c>
      <c r="J9" s="21">
        <f>'2 Продажи'!I10</f>
        <v>1100</v>
      </c>
      <c r="K9" s="21">
        <f>'2 Продажи'!J10</f>
        <v>1100</v>
      </c>
      <c r="L9" s="21">
        <f>'2 Продажи'!K10</f>
        <v>1100</v>
      </c>
      <c r="M9" s="21">
        <f>'2 Продажи'!L10</f>
        <v>1100</v>
      </c>
      <c r="N9" s="21">
        <f>'2 Продажи'!M10</f>
        <v>1100</v>
      </c>
      <c r="O9" s="21">
        <f>'2 Продажи'!N10</f>
        <v>1100</v>
      </c>
      <c r="P9" s="21">
        <f>'2 Продажи'!O10</f>
        <v>1100</v>
      </c>
      <c r="Q9" s="21">
        <f>'2 Продажи'!P10</f>
        <v>1100</v>
      </c>
      <c r="R9" s="21">
        <f>'2 Продажи'!Q10</f>
        <v>1100</v>
      </c>
      <c r="S9" s="21">
        <f>'2 Продажи'!R10</f>
        <v>1100</v>
      </c>
      <c r="T9" s="20">
        <f>'2 Продажи'!S10</f>
        <v>1320</v>
      </c>
      <c r="U9" s="21">
        <f>'2 Продажи'!T10</f>
        <v>1320</v>
      </c>
      <c r="V9" s="21">
        <f>'2 Продажи'!U10</f>
        <v>1320</v>
      </c>
      <c r="W9" s="21">
        <f>'2 Продажи'!V10</f>
        <v>1320</v>
      </c>
      <c r="X9" s="21">
        <f>'2 Продажи'!W10</f>
        <v>1320</v>
      </c>
      <c r="Y9" s="21">
        <f>'2 Продажи'!X10</f>
        <v>1320</v>
      </c>
      <c r="Z9" s="21">
        <f>'2 Продажи'!Y10</f>
        <v>1320</v>
      </c>
      <c r="AA9" s="21">
        <f>'2 Продажи'!Z10</f>
        <v>1320</v>
      </c>
      <c r="AB9" s="21">
        <f>'2 Продажи'!AA10</f>
        <v>1320</v>
      </c>
      <c r="AC9" s="21">
        <f>'2 Продажи'!AB10</f>
        <v>1320</v>
      </c>
      <c r="AD9" s="21">
        <f>'2 Продажи'!AC10</f>
        <v>1320</v>
      </c>
      <c r="AE9" s="21">
        <f>'2 Продажи'!AD10</f>
        <v>1320</v>
      </c>
      <c r="AF9" s="20">
        <f>'2 Продажи'!AE10</f>
        <v>1584</v>
      </c>
      <c r="AG9" s="21">
        <f>'2 Продажи'!AF10</f>
        <v>1584</v>
      </c>
      <c r="AH9" s="21">
        <f>'2 Продажи'!AG10</f>
        <v>1584</v>
      </c>
      <c r="AI9" s="21">
        <f>'2 Продажи'!AH10</f>
        <v>1584</v>
      </c>
      <c r="AJ9" s="21">
        <f>'2 Продажи'!AI10</f>
        <v>1584</v>
      </c>
      <c r="AK9" s="21">
        <f>'2 Продажи'!AJ10</f>
        <v>1584</v>
      </c>
      <c r="AL9" s="21">
        <f>'2 Продажи'!AK10</f>
        <v>1584</v>
      </c>
      <c r="AM9" s="21">
        <f>'2 Продажи'!AL10</f>
        <v>1584</v>
      </c>
      <c r="AN9" s="21">
        <f>'2 Продажи'!AM10</f>
        <v>1584</v>
      </c>
      <c r="AO9" s="21">
        <f>'2 Продажи'!AN10</f>
        <v>1584</v>
      </c>
      <c r="AP9" s="21">
        <f>'2 Продажи'!AO10</f>
        <v>1584</v>
      </c>
      <c r="AQ9" s="22">
        <f>'2 Продажи'!AP10</f>
        <v>1584</v>
      </c>
    </row>
    <row r="10" spans="1:43" s="2" customFormat="1">
      <c r="B10" s="15"/>
      <c r="C10" s="23" t="str">
        <f>'2 Продажи'!C11</f>
        <v>Фарш Говяжий 1 кг</v>
      </c>
      <c r="D10" s="16"/>
      <c r="E10" s="216">
        <f>'2 Продажи'!D11</f>
        <v>1500</v>
      </c>
      <c r="F10" s="216">
        <f>'2 Продажи'!E11</f>
        <v>1800</v>
      </c>
      <c r="G10" s="216">
        <f>'2 Продажи'!F11</f>
        <v>2160</v>
      </c>
      <c r="H10" s="20">
        <f>'2 Продажи'!G11</f>
        <v>1500</v>
      </c>
      <c r="I10" s="21">
        <f>'2 Продажи'!H11</f>
        <v>1500</v>
      </c>
      <c r="J10" s="21">
        <f>'2 Продажи'!I11</f>
        <v>1500</v>
      </c>
      <c r="K10" s="21">
        <f>'2 Продажи'!J11</f>
        <v>1500</v>
      </c>
      <c r="L10" s="21">
        <f>'2 Продажи'!K11</f>
        <v>1500</v>
      </c>
      <c r="M10" s="21">
        <f>'2 Продажи'!L11</f>
        <v>1500</v>
      </c>
      <c r="N10" s="21">
        <f>'2 Продажи'!M11</f>
        <v>1500</v>
      </c>
      <c r="O10" s="21">
        <f>'2 Продажи'!N11</f>
        <v>1500</v>
      </c>
      <c r="P10" s="21">
        <f>'2 Продажи'!O11</f>
        <v>1500</v>
      </c>
      <c r="Q10" s="21">
        <f>'2 Продажи'!P11</f>
        <v>1500</v>
      </c>
      <c r="R10" s="21">
        <f>'2 Продажи'!Q11</f>
        <v>1500</v>
      </c>
      <c r="S10" s="21">
        <f>'2 Продажи'!R11</f>
        <v>1500</v>
      </c>
      <c r="T10" s="20">
        <f>'2 Продажи'!S11</f>
        <v>1800</v>
      </c>
      <c r="U10" s="21">
        <f>'2 Продажи'!T11</f>
        <v>1800</v>
      </c>
      <c r="V10" s="21">
        <f>'2 Продажи'!U11</f>
        <v>1800</v>
      </c>
      <c r="W10" s="21">
        <f>'2 Продажи'!V11</f>
        <v>1800</v>
      </c>
      <c r="X10" s="21">
        <f>'2 Продажи'!W11</f>
        <v>1800</v>
      </c>
      <c r="Y10" s="21">
        <f>'2 Продажи'!X11</f>
        <v>1800</v>
      </c>
      <c r="Z10" s="21">
        <f>'2 Продажи'!Y11</f>
        <v>1800</v>
      </c>
      <c r="AA10" s="21">
        <f>'2 Продажи'!Z11</f>
        <v>1800</v>
      </c>
      <c r="AB10" s="21">
        <f>'2 Продажи'!AA11</f>
        <v>1800</v>
      </c>
      <c r="AC10" s="21">
        <f>'2 Продажи'!AB11</f>
        <v>1800</v>
      </c>
      <c r="AD10" s="21">
        <f>'2 Продажи'!AC11</f>
        <v>1800</v>
      </c>
      <c r="AE10" s="21">
        <f>'2 Продажи'!AD11</f>
        <v>1800</v>
      </c>
      <c r="AF10" s="20">
        <f>'2 Продажи'!AE11</f>
        <v>2160</v>
      </c>
      <c r="AG10" s="21">
        <f>'2 Продажи'!AF11</f>
        <v>2160</v>
      </c>
      <c r="AH10" s="21">
        <f>'2 Продажи'!AG11</f>
        <v>2160</v>
      </c>
      <c r="AI10" s="21">
        <f>'2 Продажи'!AH11</f>
        <v>2160</v>
      </c>
      <c r="AJ10" s="21">
        <f>'2 Продажи'!AI11</f>
        <v>2160</v>
      </c>
      <c r="AK10" s="21">
        <f>'2 Продажи'!AJ11</f>
        <v>2160</v>
      </c>
      <c r="AL10" s="21">
        <f>'2 Продажи'!AK11</f>
        <v>2160</v>
      </c>
      <c r="AM10" s="21">
        <f>'2 Продажи'!AL11</f>
        <v>2160</v>
      </c>
      <c r="AN10" s="21">
        <f>'2 Продажи'!AM11</f>
        <v>2160</v>
      </c>
      <c r="AO10" s="21">
        <f>'2 Продажи'!AN11</f>
        <v>2160</v>
      </c>
      <c r="AP10" s="21">
        <f>'2 Продажи'!AO11</f>
        <v>2160</v>
      </c>
      <c r="AQ10" s="22">
        <f>'2 Продажи'!AP11</f>
        <v>2160</v>
      </c>
    </row>
    <row r="11" spans="1:43" s="2" customFormat="1">
      <c r="B11" s="15"/>
      <c r="C11" s="23" t="str">
        <f>'2 Продажи'!C12</f>
        <v xml:space="preserve">Полуфабрикаты </v>
      </c>
      <c r="D11" s="16"/>
      <c r="E11" s="216">
        <f>'2 Продажи'!D12</f>
        <v>700</v>
      </c>
      <c r="F11" s="216">
        <f>'2 Продажи'!E12</f>
        <v>770</v>
      </c>
      <c r="G11" s="216">
        <f>'2 Продажи'!F12</f>
        <v>847</v>
      </c>
      <c r="H11" s="20">
        <f>'2 Продажи'!G12</f>
        <v>700</v>
      </c>
      <c r="I11" s="20">
        <f>'2 Продажи'!H12</f>
        <v>700</v>
      </c>
      <c r="J11" s="20">
        <f>'2 Продажи'!I12</f>
        <v>700</v>
      </c>
      <c r="K11" s="20">
        <f>'2 Продажи'!J12</f>
        <v>700</v>
      </c>
      <c r="L11" s="20">
        <f>'2 Продажи'!K12</f>
        <v>700</v>
      </c>
      <c r="M11" s="20">
        <f>'2 Продажи'!L12</f>
        <v>700</v>
      </c>
      <c r="N11" s="20">
        <f>'2 Продажи'!M12</f>
        <v>700</v>
      </c>
      <c r="O11" s="20">
        <f>'2 Продажи'!N12</f>
        <v>700</v>
      </c>
      <c r="P11" s="20">
        <f>'2 Продажи'!O12</f>
        <v>700</v>
      </c>
      <c r="Q11" s="20">
        <f>'2 Продажи'!P12</f>
        <v>700</v>
      </c>
      <c r="R11" s="20">
        <f>'2 Продажи'!Q12</f>
        <v>700</v>
      </c>
      <c r="S11" s="20">
        <f>'2 Продажи'!R12</f>
        <v>700</v>
      </c>
      <c r="T11" s="20">
        <f>'2 Продажи'!S12</f>
        <v>770</v>
      </c>
      <c r="U11" s="20">
        <f>'2 Продажи'!T12</f>
        <v>770</v>
      </c>
      <c r="V11" s="20">
        <f>'2 Продажи'!U12</f>
        <v>770</v>
      </c>
      <c r="W11" s="20">
        <f>'2 Продажи'!V12</f>
        <v>770</v>
      </c>
      <c r="X11" s="20">
        <f>'2 Продажи'!W12</f>
        <v>770</v>
      </c>
      <c r="Y11" s="20">
        <f>'2 Продажи'!X12</f>
        <v>770</v>
      </c>
      <c r="Z11" s="20">
        <f>'2 Продажи'!Y12</f>
        <v>770</v>
      </c>
      <c r="AA11" s="20">
        <f>'2 Продажи'!Z12</f>
        <v>770</v>
      </c>
      <c r="AB11" s="20">
        <f>'2 Продажи'!AA12</f>
        <v>770</v>
      </c>
      <c r="AC11" s="20">
        <f>'2 Продажи'!AB12</f>
        <v>770</v>
      </c>
      <c r="AD11" s="20">
        <f>'2 Продажи'!AC12</f>
        <v>770</v>
      </c>
      <c r="AE11" s="20">
        <f>'2 Продажи'!AD12</f>
        <v>770</v>
      </c>
      <c r="AF11" s="20">
        <f>'2 Продажи'!AE12</f>
        <v>847</v>
      </c>
      <c r="AG11" s="20">
        <f>'2 Продажи'!AF12</f>
        <v>847</v>
      </c>
      <c r="AH11" s="20">
        <f>'2 Продажи'!AG12</f>
        <v>847</v>
      </c>
      <c r="AI11" s="20">
        <f>'2 Продажи'!AH12</f>
        <v>847</v>
      </c>
      <c r="AJ11" s="20">
        <f>'2 Продажи'!AI12</f>
        <v>847</v>
      </c>
      <c r="AK11" s="20">
        <f>'2 Продажи'!AJ12</f>
        <v>847</v>
      </c>
      <c r="AL11" s="20">
        <f>'2 Продажи'!AK12</f>
        <v>847</v>
      </c>
      <c r="AM11" s="20">
        <f>'2 Продажи'!AL12</f>
        <v>847</v>
      </c>
      <c r="AN11" s="20">
        <f>'2 Продажи'!AM12</f>
        <v>847</v>
      </c>
      <c r="AO11" s="20">
        <f>'2 Продажи'!AN12</f>
        <v>847</v>
      </c>
      <c r="AP11" s="20">
        <f>'2 Продажи'!AO12</f>
        <v>847</v>
      </c>
      <c r="AQ11" s="20">
        <f>'2 Продажи'!AP12</f>
        <v>847</v>
      </c>
    </row>
    <row r="12" spans="1:43" s="2" customFormat="1">
      <c r="B12" s="15"/>
      <c r="C12" s="23">
        <f>'2 Продажи'!C14</f>
        <v>0</v>
      </c>
      <c r="D12" s="16"/>
      <c r="E12" s="216">
        <f>'2 Продажи'!D14</f>
        <v>0</v>
      </c>
      <c r="F12" s="216">
        <f>'2 Продажи'!E14</f>
        <v>0</v>
      </c>
      <c r="G12" s="216">
        <f>'2 Продажи'!F14</f>
        <v>0</v>
      </c>
      <c r="H12" s="20">
        <f>'2 Продажи'!G14</f>
        <v>0</v>
      </c>
      <c r="I12" s="21">
        <f>'2 Продажи'!H12</f>
        <v>700</v>
      </c>
      <c r="J12" s="21">
        <f>'2 Продажи'!I12</f>
        <v>700</v>
      </c>
      <c r="K12" s="21">
        <f>'2 Продажи'!J12</f>
        <v>700</v>
      </c>
      <c r="L12" s="21">
        <f>'2 Продажи'!K12</f>
        <v>700</v>
      </c>
      <c r="M12" s="21">
        <f>'2 Продажи'!L12</f>
        <v>700</v>
      </c>
      <c r="N12" s="21">
        <f>'2 Продажи'!M12</f>
        <v>700</v>
      </c>
      <c r="O12" s="21">
        <f>'2 Продажи'!N12</f>
        <v>700</v>
      </c>
      <c r="P12" s="21">
        <f>'2 Продажи'!O12</f>
        <v>700</v>
      </c>
      <c r="Q12" s="21">
        <f>'2 Продажи'!P12</f>
        <v>700</v>
      </c>
      <c r="R12" s="21">
        <f>'2 Продажи'!Q12</f>
        <v>700</v>
      </c>
      <c r="S12" s="21">
        <f>'2 Продажи'!R12</f>
        <v>700</v>
      </c>
      <c r="T12" s="20">
        <f>'2 Продажи'!S12</f>
        <v>770</v>
      </c>
      <c r="U12" s="21">
        <f>'2 Продажи'!T12</f>
        <v>770</v>
      </c>
      <c r="V12" s="21">
        <f>'2 Продажи'!U12</f>
        <v>770</v>
      </c>
      <c r="W12" s="21">
        <f>'2 Продажи'!V12</f>
        <v>770</v>
      </c>
      <c r="X12" s="21">
        <f>'2 Продажи'!W12</f>
        <v>770</v>
      </c>
      <c r="Y12" s="21">
        <f>'2 Продажи'!X12</f>
        <v>770</v>
      </c>
      <c r="Z12" s="21">
        <f>'2 Продажи'!Y12</f>
        <v>770</v>
      </c>
      <c r="AA12" s="21">
        <f>'2 Продажи'!Z12</f>
        <v>770</v>
      </c>
      <c r="AB12" s="21">
        <f>'2 Продажи'!AA12</f>
        <v>770</v>
      </c>
      <c r="AC12" s="21">
        <f>'2 Продажи'!AB12</f>
        <v>770</v>
      </c>
      <c r="AD12" s="21">
        <f>'2 Продажи'!AC12</f>
        <v>770</v>
      </c>
      <c r="AE12" s="21">
        <f>'2 Продажи'!AD12</f>
        <v>770</v>
      </c>
      <c r="AF12" s="20">
        <f>'2 Продажи'!AE12</f>
        <v>847</v>
      </c>
      <c r="AG12" s="21">
        <f>'2 Продажи'!AF12</f>
        <v>847</v>
      </c>
      <c r="AH12" s="21">
        <f>'2 Продажи'!AG12</f>
        <v>847</v>
      </c>
      <c r="AI12" s="21">
        <f>'2 Продажи'!AH12</f>
        <v>847</v>
      </c>
      <c r="AJ12" s="21">
        <f>'2 Продажи'!AI12</f>
        <v>847</v>
      </c>
      <c r="AK12" s="21">
        <f>'2 Продажи'!AJ12</f>
        <v>847</v>
      </c>
      <c r="AL12" s="21">
        <f>'2 Продажи'!AK12</f>
        <v>847</v>
      </c>
      <c r="AM12" s="21">
        <f>'2 Продажи'!AL12</f>
        <v>847</v>
      </c>
      <c r="AN12" s="21">
        <f>'2 Продажи'!AM12</f>
        <v>847</v>
      </c>
      <c r="AO12" s="21">
        <f>'2 Продажи'!AN12</f>
        <v>847</v>
      </c>
      <c r="AP12" s="21">
        <f>'2 Продажи'!AO12</f>
        <v>847</v>
      </c>
      <c r="AQ12" s="22">
        <f>'2 Продажи'!AP12</f>
        <v>847</v>
      </c>
    </row>
    <row r="13" spans="1:43" s="2" customFormat="1">
      <c r="B13" s="24"/>
      <c r="C13" s="25"/>
      <c r="D13" s="26"/>
      <c r="E13" s="27"/>
      <c r="F13" s="28"/>
      <c r="G13" s="28"/>
      <c r="H13" s="29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29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29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1"/>
    </row>
    <row r="14" spans="1:43" s="2" customFormat="1">
      <c r="B14" s="15" t="s">
        <v>12</v>
      </c>
      <c r="C14" s="16"/>
      <c r="D14" s="17"/>
      <c r="E14" s="18"/>
      <c r="F14" s="19"/>
      <c r="G14" s="19"/>
      <c r="H14" s="20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0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0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2"/>
    </row>
    <row r="15" spans="1:43" s="2" customFormat="1">
      <c r="B15" s="15"/>
      <c r="C15" s="23" t="str">
        <f t="shared" ref="C15:C20" si="0">C7</f>
        <v>Фарш Экстра 1кг</v>
      </c>
      <c r="D15" s="16"/>
      <c r="E15" s="18">
        <f>'2 Продажи'!D16</f>
        <v>3000</v>
      </c>
      <c r="F15" s="18">
        <f>'2 Продажи'!E16</f>
        <v>3300</v>
      </c>
      <c r="G15" s="18">
        <f>'2 Продажи'!F16</f>
        <v>3630</v>
      </c>
      <c r="H15" s="20">
        <f>'2 Продажи'!G16</f>
        <v>3000</v>
      </c>
      <c r="I15" s="21">
        <f>'2 Продажи'!H16</f>
        <v>3000</v>
      </c>
      <c r="J15" s="21">
        <f>'2 Продажи'!I16</f>
        <v>3000</v>
      </c>
      <c r="K15" s="21">
        <f>'2 Продажи'!J16</f>
        <v>3000</v>
      </c>
      <c r="L15" s="21">
        <f>'2 Продажи'!K16</f>
        <v>3000</v>
      </c>
      <c r="M15" s="21">
        <f>'2 Продажи'!L16</f>
        <v>3000</v>
      </c>
      <c r="N15" s="21">
        <f>'2 Продажи'!M16</f>
        <v>3000</v>
      </c>
      <c r="O15" s="21">
        <f>'2 Продажи'!N16</f>
        <v>3000</v>
      </c>
      <c r="P15" s="21">
        <f>'2 Продажи'!O16</f>
        <v>3000</v>
      </c>
      <c r="Q15" s="21">
        <f>'2 Продажи'!P16</f>
        <v>3000</v>
      </c>
      <c r="R15" s="21">
        <f>'2 Продажи'!Q16</f>
        <v>3000</v>
      </c>
      <c r="S15" s="21">
        <f>'2 Продажи'!R16</f>
        <v>3000</v>
      </c>
      <c r="T15" s="20">
        <f>'2 Продажи'!S16</f>
        <v>3000</v>
      </c>
      <c r="U15" s="21">
        <f>'2 Продажи'!T16</f>
        <v>3000</v>
      </c>
      <c r="V15" s="21">
        <f>'2 Продажи'!U16</f>
        <v>3000</v>
      </c>
      <c r="W15" s="21">
        <f>'2 Продажи'!V16</f>
        <v>3000</v>
      </c>
      <c r="X15" s="21">
        <f>'2 Продажи'!W16</f>
        <v>3000</v>
      </c>
      <c r="Y15" s="21">
        <f>'2 Продажи'!X16</f>
        <v>3000</v>
      </c>
      <c r="Z15" s="21">
        <f>'2 Продажи'!Y16</f>
        <v>3000</v>
      </c>
      <c r="AA15" s="21">
        <f>'2 Продажи'!Z16</f>
        <v>3000</v>
      </c>
      <c r="AB15" s="21">
        <f>'2 Продажи'!AA16</f>
        <v>3000</v>
      </c>
      <c r="AC15" s="21">
        <f>'2 Продажи'!AB16</f>
        <v>3000</v>
      </c>
      <c r="AD15" s="21">
        <f>'2 Продажи'!AC16</f>
        <v>3000</v>
      </c>
      <c r="AE15" s="21">
        <f>'2 Продажи'!AD16</f>
        <v>3000</v>
      </c>
      <c r="AF15" s="20">
        <f>'2 Продажи'!AE16</f>
        <v>3000</v>
      </c>
      <c r="AG15" s="21">
        <f>'2 Продажи'!AF16</f>
        <v>3000</v>
      </c>
      <c r="AH15" s="21">
        <f>'2 Продажи'!AG16</f>
        <v>3000</v>
      </c>
      <c r="AI15" s="21">
        <f>'2 Продажи'!AH16</f>
        <v>3000</v>
      </c>
      <c r="AJ15" s="21">
        <f>'2 Продажи'!AI16</f>
        <v>3000</v>
      </c>
      <c r="AK15" s="21">
        <f>'2 Продажи'!AJ16</f>
        <v>3000</v>
      </c>
      <c r="AL15" s="21">
        <f>'2 Продажи'!AK16</f>
        <v>3000</v>
      </c>
      <c r="AM15" s="21">
        <f>'2 Продажи'!AL16</f>
        <v>3000</v>
      </c>
      <c r="AN15" s="21">
        <f>'2 Продажи'!AM16</f>
        <v>3000</v>
      </c>
      <c r="AO15" s="21">
        <f>'2 Продажи'!AN16</f>
        <v>3000</v>
      </c>
      <c r="AP15" s="21">
        <f>'2 Продажи'!AO16</f>
        <v>3000</v>
      </c>
      <c r="AQ15" s="22">
        <f>'2 Продажи'!AP16</f>
        <v>3000</v>
      </c>
    </row>
    <row r="16" spans="1:43" s="2" customFormat="1">
      <c r="B16" s="15"/>
      <c r="C16" s="23" t="str">
        <f t="shared" si="0"/>
        <v>Фарш  Домашний 1 кг</v>
      </c>
      <c r="D16" s="16"/>
      <c r="E16" s="18">
        <f>'2 Продажи'!D17</f>
        <v>4000</v>
      </c>
      <c r="F16" s="18">
        <f>'2 Продажи'!E17</f>
        <v>4400</v>
      </c>
      <c r="G16" s="18">
        <f>'2 Продажи'!F17</f>
        <v>4840</v>
      </c>
      <c r="H16" s="20">
        <f>'2 Продажи'!G17</f>
        <v>4000</v>
      </c>
      <c r="I16" s="21">
        <f>'2 Продажи'!H17</f>
        <v>4000</v>
      </c>
      <c r="J16" s="21">
        <f>'2 Продажи'!I17</f>
        <v>4000</v>
      </c>
      <c r="K16" s="21">
        <f>'2 Продажи'!J17</f>
        <v>4000</v>
      </c>
      <c r="L16" s="21">
        <f>'2 Продажи'!K17</f>
        <v>4000</v>
      </c>
      <c r="M16" s="21">
        <f>'2 Продажи'!L17</f>
        <v>4000</v>
      </c>
      <c r="N16" s="21">
        <f>'2 Продажи'!M17</f>
        <v>4000</v>
      </c>
      <c r="O16" s="21">
        <f>'2 Продажи'!N17</f>
        <v>4000</v>
      </c>
      <c r="P16" s="21">
        <f>'2 Продажи'!O17</f>
        <v>4000</v>
      </c>
      <c r="Q16" s="21">
        <f>'2 Продажи'!P17</f>
        <v>4000</v>
      </c>
      <c r="R16" s="21">
        <f>'2 Продажи'!Q17</f>
        <v>4000</v>
      </c>
      <c r="S16" s="21">
        <f>'2 Продажи'!R17</f>
        <v>4000</v>
      </c>
      <c r="T16" s="20">
        <f>'2 Продажи'!S17</f>
        <v>4000</v>
      </c>
      <c r="U16" s="21">
        <f>'2 Продажи'!T17</f>
        <v>4000</v>
      </c>
      <c r="V16" s="21">
        <f>'2 Продажи'!U17</f>
        <v>4000</v>
      </c>
      <c r="W16" s="21">
        <f>'2 Продажи'!V17</f>
        <v>4000</v>
      </c>
      <c r="X16" s="21">
        <f>'2 Продажи'!W17</f>
        <v>4000</v>
      </c>
      <c r="Y16" s="21">
        <f>'2 Продажи'!X17</f>
        <v>4000</v>
      </c>
      <c r="Z16" s="21">
        <f>'2 Продажи'!Y17</f>
        <v>4000</v>
      </c>
      <c r="AA16" s="21">
        <f>'2 Продажи'!Z17</f>
        <v>4000</v>
      </c>
      <c r="AB16" s="21">
        <f>'2 Продажи'!AA17</f>
        <v>4000</v>
      </c>
      <c r="AC16" s="21">
        <f>'2 Продажи'!AB17</f>
        <v>4000</v>
      </c>
      <c r="AD16" s="21">
        <f>'2 Продажи'!AC17</f>
        <v>4000</v>
      </c>
      <c r="AE16" s="21">
        <f>'2 Продажи'!AD17</f>
        <v>4000</v>
      </c>
      <c r="AF16" s="20">
        <f>'2 Продажи'!AE17</f>
        <v>4000</v>
      </c>
      <c r="AG16" s="21">
        <f>'2 Продажи'!AF17</f>
        <v>4000</v>
      </c>
      <c r="AH16" s="21">
        <f>'2 Продажи'!AG17</f>
        <v>4000</v>
      </c>
      <c r="AI16" s="21">
        <f>'2 Продажи'!AH17</f>
        <v>4000</v>
      </c>
      <c r="AJ16" s="21">
        <f>'2 Продажи'!AI17</f>
        <v>4000</v>
      </c>
      <c r="AK16" s="21">
        <f>'2 Продажи'!AJ17</f>
        <v>4000</v>
      </c>
      <c r="AL16" s="21">
        <f>'2 Продажи'!AK17</f>
        <v>4000</v>
      </c>
      <c r="AM16" s="21">
        <f>'2 Продажи'!AL17</f>
        <v>4000</v>
      </c>
      <c r="AN16" s="21">
        <f>'2 Продажи'!AM17</f>
        <v>4000</v>
      </c>
      <c r="AO16" s="21">
        <f>'2 Продажи'!AN17</f>
        <v>4000</v>
      </c>
      <c r="AP16" s="21">
        <f>'2 Продажи'!AO17</f>
        <v>4000</v>
      </c>
      <c r="AQ16" s="22">
        <f>'2 Продажи'!AP17</f>
        <v>4000</v>
      </c>
    </row>
    <row r="17" spans="2:43" s="2" customFormat="1">
      <c r="B17" s="15"/>
      <c r="C17" s="23" t="str">
        <f t="shared" si="0"/>
        <v>Фарш Алга Береке 1 кг</v>
      </c>
      <c r="D17" s="16"/>
      <c r="E17" s="18">
        <f>'2 Продажи'!D18</f>
        <v>2248</v>
      </c>
      <c r="F17" s="18">
        <f>SUMIFS(17:17,$4:$4,"2")</f>
        <v>126000</v>
      </c>
      <c r="G17" s="18">
        <f>SUMIFS(17:17,$4:$4,"3")</f>
        <v>126000</v>
      </c>
      <c r="H17" s="20">
        <f>'2 Продажи'!G18</f>
        <v>10500</v>
      </c>
      <c r="I17" s="21">
        <f>'2 Продажи'!H18</f>
        <v>10500</v>
      </c>
      <c r="J17" s="21">
        <f>'2 Продажи'!I18</f>
        <v>10500</v>
      </c>
      <c r="K17" s="21">
        <f>'2 Продажи'!J18</f>
        <v>10500</v>
      </c>
      <c r="L17" s="21">
        <f>'2 Продажи'!K18</f>
        <v>10500</v>
      </c>
      <c r="M17" s="21">
        <f>'2 Продажи'!L18</f>
        <v>10500</v>
      </c>
      <c r="N17" s="21">
        <f>'2 Продажи'!M18</f>
        <v>10500</v>
      </c>
      <c r="O17" s="21">
        <f>'2 Продажи'!N18</f>
        <v>10500</v>
      </c>
      <c r="P17" s="21">
        <f>'2 Продажи'!O18</f>
        <v>10500</v>
      </c>
      <c r="Q17" s="21">
        <f>'2 Продажи'!P18</f>
        <v>10500</v>
      </c>
      <c r="R17" s="21">
        <f>'2 Продажи'!Q18</f>
        <v>10500</v>
      </c>
      <c r="S17" s="21">
        <f>'2 Продажи'!R18</f>
        <v>10500</v>
      </c>
      <c r="T17" s="20">
        <f>'2 Продажи'!S18</f>
        <v>10500</v>
      </c>
      <c r="U17" s="21">
        <f>'2 Продажи'!T18</f>
        <v>10500</v>
      </c>
      <c r="V17" s="21">
        <f>'2 Продажи'!U18</f>
        <v>10500</v>
      </c>
      <c r="W17" s="21">
        <f>'2 Продажи'!V18</f>
        <v>10500</v>
      </c>
      <c r="X17" s="21">
        <f>'2 Продажи'!W18</f>
        <v>10500</v>
      </c>
      <c r="Y17" s="21">
        <f>'2 Продажи'!X18</f>
        <v>10500</v>
      </c>
      <c r="Z17" s="21">
        <f>'2 Продажи'!Y18</f>
        <v>10500</v>
      </c>
      <c r="AA17" s="21">
        <f>'2 Продажи'!Z18</f>
        <v>10500</v>
      </c>
      <c r="AB17" s="21">
        <f>'2 Продажи'!AA18</f>
        <v>10500</v>
      </c>
      <c r="AC17" s="21">
        <f>'2 Продажи'!AB18</f>
        <v>10500</v>
      </c>
      <c r="AD17" s="21">
        <f>'2 Продажи'!AC18</f>
        <v>10500</v>
      </c>
      <c r="AE17" s="21">
        <f>'2 Продажи'!AD18</f>
        <v>10500</v>
      </c>
      <c r="AF17" s="20">
        <f>'2 Продажи'!AE18</f>
        <v>10500</v>
      </c>
      <c r="AG17" s="21">
        <f>'2 Продажи'!AF18</f>
        <v>10500</v>
      </c>
      <c r="AH17" s="21">
        <f>'2 Продажи'!AG18</f>
        <v>10500</v>
      </c>
      <c r="AI17" s="21">
        <f>'2 Продажи'!AH18</f>
        <v>10500</v>
      </c>
      <c r="AJ17" s="21">
        <f>'2 Продажи'!AI18</f>
        <v>10500</v>
      </c>
      <c r="AK17" s="21">
        <f>'2 Продажи'!AJ18</f>
        <v>10500</v>
      </c>
      <c r="AL17" s="21">
        <f>'2 Продажи'!AK18</f>
        <v>10500</v>
      </c>
      <c r="AM17" s="21">
        <f>'2 Продажи'!AL18</f>
        <v>10500</v>
      </c>
      <c r="AN17" s="21">
        <f>'2 Продажи'!AM18</f>
        <v>10500</v>
      </c>
      <c r="AO17" s="21">
        <f>'2 Продажи'!AN18</f>
        <v>10500</v>
      </c>
      <c r="AP17" s="21">
        <f>'2 Продажи'!AO18</f>
        <v>10500</v>
      </c>
      <c r="AQ17" s="22">
        <f>'2 Продажи'!AP18</f>
        <v>10500</v>
      </c>
    </row>
    <row r="18" spans="2:43" s="2" customFormat="1">
      <c r="B18" s="15"/>
      <c r="C18" s="23" t="str">
        <f t="shared" si="0"/>
        <v>Фарш Говяжий 1 кг</v>
      </c>
      <c r="D18" s="16"/>
      <c r="E18" s="18">
        <f>'2 Продажи'!D19</f>
        <v>672</v>
      </c>
      <c r="F18" s="18">
        <f>SUMIFS(18:18,$4:$4,"2")</f>
        <v>30000</v>
      </c>
      <c r="G18" s="18">
        <f>SUMIFS(18:18,$4:$4,"3")</f>
        <v>30000</v>
      </c>
      <c r="H18" s="20">
        <f>'2 Продажи'!G19</f>
        <v>2500</v>
      </c>
      <c r="I18" s="20">
        <f>'2 Продажи'!H19</f>
        <v>2500</v>
      </c>
      <c r="J18" s="20">
        <f>'2 Продажи'!I19</f>
        <v>2500</v>
      </c>
      <c r="K18" s="20">
        <f>'2 Продажи'!J19</f>
        <v>2500</v>
      </c>
      <c r="L18" s="20">
        <f>'2 Продажи'!K19</f>
        <v>2500</v>
      </c>
      <c r="M18" s="20">
        <f>'2 Продажи'!L19</f>
        <v>2500</v>
      </c>
      <c r="N18" s="20">
        <f>'2 Продажи'!M19</f>
        <v>2500</v>
      </c>
      <c r="O18" s="20">
        <f>'2 Продажи'!N19</f>
        <v>2500</v>
      </c>
      <c r="P18" s="20">
        <f>'2 Продажи'!O19</f>
        <v>2500</v>
      </c>
      <c r="Q18" s="20">
        <f>'2 Продажи'!P19</f>
        <v>2500</v>
      </c>
      <c r="R18" s="20">
        <f>'2 Продажи'!Q19</f>
        <v>2500</v>
      </c>
      <c r="S18" s="20">
        <f>'2 Продажи'!R19</f>
        <v>2500</v>
      </c>
      <c r="T18" s="20">
        <f>'2 Продажи'!S19</f>
        <v>2500</v>
      </c>
      <c r="U18" s="20">
        <f>'2 Продажи'!T19</f>
        <v>2500</v>
      </c>
      <c r="V18" s="20">
        <f>'2 Продажи'!U19</f>
        <v>2500</v>
      </c>
      <c r="W18" s="20">
        <f>'2 Продажи'!V19</f>
        <v>2500</v>
      </c>
      <c r="X18" s="20">
        <f>'2 Продажи'!W19</f>
        <v>2500</v>
      </c>
      <c r="Y18" s="20">
        <f>'2 Продажи'!X19</f>
        <v>2500</v>
      </c>
      <c r="Z18" s="20">
        <f>'2 Продажи'!Y19</f>
        <v>2500</v>
      </c>
      <c r="AA18" s="20">
        <f>'2 Продажи'!Z19</f>
        <v>2500</v>
      </c>
      <c r="AB18" s="20">
        <f>'2 Продажи'!AA19</f>
        <v>2500</v>
      </c>
      <c r="AC18" s="20">
        <f>'2 Продажи'!AB19</f>
        <v>2500</v>
      </c>
      <c r="AD18" s="20">
        <f>'2 Продажи'!AC19</f>
        <v>2500</v>
      </c>
      <c r="AE18" s="20">
        <f>'2 Продажи'!AD19</f>
        <v>2500</v>
      </c>
      <c r="AF18" s="20">
        <f>'2 Продажи'!AE19</f>
        <v>2500</v>
      </c>
      <c r="AG18" s="20">
        <f>'2 Продажи'!AF19</f>
        <v>2500</v>
      </c>
      <c r="AH18" s="20">
        <f>'2 Продажи'!AG19</f>
        <v>2500</v>
      </c>
      <c r="AI18" s="20">
        <f>'2 Продажи'!AH19</f>
        <v>2500</v>
      </c>
      <c r="AJ18" s="20">
        <f>'2 Продажи'!AI19</f>
        <v>2500</v>
      </c>
      <c r="AK18" s="20">
        <f>'2 Продажи'!AJ19</f>
        <v>2500</v>
      </c>
      <c r="AL18" s="20">
        <f>'2 Продажи'!AK19</f>
        <v>2500</v>
      </c>
      <c r="AM18" s="20">
        <f>'2 Продажи'!AL19</f>
        <v>2500</v>
      </c>
      <c r="AN18" s="20">
        <f>'2 Продажи'!AM19</f>
        <v>2500</v>
      </c>
      <c r="AO18" s="20">
        <f>'2 Продажи'!AN19</f>
        <v>2500</v>
      </c>
      <c r="AP18" s="20">
        <f>'2 Продажи'!AO19</f>
        <v>2500</v>
      </c>
      <c r="AQ18" s="20">
        <f>'2 Продажи'!AP19</f>
        <v>2500</v>
      </c>
    </row>
    <row r="19" spans="2:43" s="2" customFormat="1">
      <c r="B19" s="15"/>
      <c r="C19" s="23" t="str">
        <f t="shared" si="0"/>
        <v xml:space="preserve">Полуфабрикаты </v>
      </c>
      <c r="D19" s="16"/>
      <c r="E19" s="18">
        <f>'2 Продажи'!D20</f>
        <v>110</v>
      </c>
      <c r="F19" s="18">
        <f>SUMIFS(19:19,$4:$4,"2")</f>
        <v>42000</v>
      </c>
      <c r="G19" s="18">
        <f>SUMIFS(19:19,$4:$4,"3")</f>
        <v>42000</v>
      </c>
      <c r="H19" s="20">
        <f>'2 Продажи'!G20</f>
        <v>3500</v>
      </c>
      <c r="I19" s="20">
        <f>'2 Продажи'!H20</f>
        <v>3500</v>
      </c>
      <c r="J19" s="20">
        <f>'2 Продажи'!I20</f>
        <v>3500</v>
      </c>
      <c r="K19" s="20">
        <f>'2 Продажи'!J20</f>
        <v>3500</v>
      </c>
      <c r="L19" s="20">
        <f>'2 Продажи'!K20</f>
        <v>3500</v>
      </c>
      <c r="M19" s="20">
        <f>'2 Продажи'!L20</f>
        <v>3500</v>
      </c>
      <c r="N19" s="20">
        <f>'2 Продажи'!M20</f>
        <v>3500</v>
      </c>
      <c r="O19" s="20">
        <f>'2 Продажи'!N20</f>
        <v>3500</v>
      </c>
      <c r="P19" s="20">
        <f>'2 Продажи'!O20</f>
        <v>3500</v>
      </c>
      <c r="Q19" s="20">
        <f>'2 Продажи'!P20</f>
        <v>3500</v>
      </c>
      <c r="R19" s="20">
        <f>'2 Продажи'!Q20</f>
        <v>3500</v>
      </c>
      <c r="S19" s="20">
        <f>'2 Продажи'!R20</f>
        <v>3500</v>
      </c>
      <c r="T19" s="20">
        <f>'2 Продажи'!S20</f>
        <v>3500</v>
      </c>
      <c r="U19" s="20">
        <f>'2 Продажи'!T20</f>
        <v>3500</v>
      </c>
      <c r="V19" s="20">
        <f>'2 Продажи'!U20</f>
        <v>3500</v>
      </c>
      <c r="W19" s="20">
        <f>'2 Продажи'!V20</f>
        <v>3500</v>
      </c>
      <c r="X19" s="20">
        <f>'2 Продажи'!W20</f>
        <v>3500</v>
      </c>
      <c r="Y19" s="20">
        <f>'2 Продажи'!X20</f>
        <v>3500</v>
      </c>
      <c r="Z19" s="20">
        <f>'2 Продажи'!Y20</f>
        <v>3500</v>
      </c>
      <c r="AA19" s="20">
        <f>'2 Продажи'!Z20</f>
        <v>3500</v>
      </c>
      <c r="AB19" s="20">
        <f>'2 Продажи'!AA20</f>
        <v>3500</v>
      </c>
      <c r="AC19" s="20">
        <f>'2 Продажи'!AB20</f>
        <v>3500</v>
      </c>
      <c r="AD19" s="20">
        <f>'2 Продажи'!AC20</f>
        <v>3500</v>
      </c>
      <c r="AE19" s="20">
        <f>'2 Продажи'!AD20</f>
        <v>3500</v>
      </c>
      <c r="AF19" s="20">
        <f>'2 Продажи'!AE20</f>
        <v>3500</v>
      </c>
      <c r="AG19" s="20">
        <f>'2 Продажи'!AF20</f>
        <v>3500</v>
      </c>
      <c r="AH19" s="20">
        <f>'2 Продажи'!AG20</f>
        <v>3500</v>
      </c>
      <c r="AI19" s="20">
        <f>'2 Продажи'!AH20</f>
        <v>3500</v>
      </c>
      <c r="AJ19" s="20">
        <f>'2 Продажи'!AI20</f>
        <v>3500</v>
      </c>
      <c r="AK19" s="20">
        <f>'2 Продажи'!AJ20</f>
        <v>3500</v>
      </c>
      <c r="AL19" s="20">
        <f>'2 Продажи'!AK20</f>
        <v>3500</v>
      </c>
      <c r="AM19" s="20">
        <f>'2 Продажи'!AL20</f>
        <v>3500</v>
      </c>
      <c r="AN19" s="20">
        <f>'2 Продажи'!AM20</f>
        <v>3500</v>
      </c>
      <c r="AO19" s="20">
        <f>'2 Продажи'!AN20</f>
        <v>3500</v>
      </c>
      <c r="AP19" s="20">
        <f>'2 Продажи'!AO20</f>
        <v>3500</v>
      </c>
      <c r="AQ19" s="20">
        <f>'2 Продажи'!AP20</f>
        <v>3500</v>
      </c>
    </row>
    <row r="20" spans="2:43" s="2" customFormat="1">
      <c r="B20" s="15"/>
      <c r="C20" s="23">
        <f t="shared" si="0"/>
        <v>0</v>
      </c>
      <c r="D20" s="16"/>
      <c r="E20" s="18">
        <f>'2 Продажи'!D21</f>
        <v>0</v>
      </c>
      <c r="F20" s="18">
        <f>SUMIFS(20:20,$4:$4,"2")</f>
        <v>0</v>
      </c>
      <c r="G20" s="18">
        <f>SUMIFS(20:20,$4:$4,"3")</f>
        <v>0</v>
      </c>
      <c r="H20" s="20">
        <f>'2 Продажи'!G21</f>
        <v>0</v>
      </c>
      <c r="I20" s="20">
        <f>'2 Продажи'!H21</f>
        <v>0</v>
      </c>
      <c r="J20" s="20">
        <f>'2 Продажи'!I21</f>
        <v>0</v>
      </c>
      <c r="K20" s="20">
        <f>'2 Продажи'!J21</f>
        <v>0</v>
      </c>
      <c r="L20" s="20">
        <f>'2 Продажи'!K21</f>
        <v>0</v>
      </c>
      <c r="M20" s="20">
        <f>'2 Продажи'!L21</f>
        <v>0</v>
      </c>
      <c r="N20" s="20">
        <f>'2 Продажи'!M21</f>
        <v>0</v>
      </c>
      <c r="O20" s="20">
        <f>'2 Продажи'!N21</f>
        <v>0</v>
      </c>
      <c r="P20" s="20">
        <f>'2 Продажи'!O21</f>
        <v>0</v>
      </c>
      <c r="Q20" s="20">
        <f>'2 Продажи'!P21</f>
        <v>0</v>
      </c>
      <c r="R20" s="20">
        <f>'2 Продажи'!Q21</f>
        <v>0</v>
      </c>
      <c r="S20" s="20">
        <f>'2 Продажи'!R21</f>
        <v>0</v>
      </c>
      <c r="T20" s="20">
        <f>'2 Продажи'!S21</f>
        <v>0</v>
      </c>
      <c r="U20" s="20">
        <f>'2 Продажи'!T21</f>
        <v>0</v>
      </c>
      <c r="V20" s="20">
        <f>'2 Продажи'!U21</f>
        <v>0</v>
      </c>
      <c r="W20" s="20">
        <f>'2 Продажи'!V21</f>
        <v>0</v>
      </c>
      <c r="X20" s="20">
        <f>'2 Продажи'!W21</f>
        <v>0</v>
      </c>
      <c r="Y20" s="20">
        <f>'2 Продажи'!X21</f>
        <v>0</v>
      </c>
      <c r="Z20" s="20">
        <f>'2 Продажи'!Y21</f>
        <v>0</v>
      </c>
      <c r="AA20" s="20">
        <f>'2 Продажи'!Z21</f>
        <v>0</v>
      </c>
      <c r="AB20" s="20">
        <f>'2 Продажи'!AA21</f>
        <v>0</v>
      </c>
      <c r="AC20" s="20">
        <f>'2 Продажи'!AB21</f>
        <v>0</v>
      </c>
      <c r="AD20" s="20">
        <f>'2 Продажи'!AC21</f>
        <v>0</v>
      </c>
      <c r="AE20" s="20">
        <f>'2 Продажи'!AD21</f>
        <v>0</v>
      </c>
      <c r="AF20" s="20">
        <f>'2 Продажи'!AE21</f>
        <v>0</v>
      </c>
      <c r="AG20" s="20">
        <f>'2 Продажи'!AF21</f>
        <v>0</v>
      </c>
      <c r="AH20" s="20">
        <f>'2 Продажи'!AG21</f>
        <v>0</v>
      </c>
      <c r="AI20" s="20">
        <f>'2 Продажи'!AH21</f>
        <v>0</v>
      </c>
      <c r="AJ20" s="20">
        <f>'2 Продажи'!AI21</f>
        <v>0</v>
      </c>
      <c r="AK20" s="20">
        <f>'2 Продажи'!AJ21</f>
        <v>0</v>
      </c>
      <c r="AL20" s="20">
        <f>'2 Продажи'!AK21</f>
        <v>0</v>
      </c>
      <c r="AM20" s="20">
        <f>'2 Продажи'!AL21</f>
        <v>0</v>
      </c>
      <c r="AN20" s="20">
        <f>'2 Продажи'!AM21</f>
        <v>0</v>
      </c>
      <c r="AO20" s="20">
        <f>'2 Продажи'!AN21</f>
        <v>0</v>
      </c>
      <c r="AP20" s="20">
        <f>'2 Продажи'!AO21</f>
        <v>0</v>
      </c>
      <c r="AQ20" s="20">
        <f>'2 Продажи'!AP21</f>
        <v>0</v>
      </c>
    </row>
    <row r="21" spans="2:43" s="2" customFormat="1">
      <c r="B21" s="24"/>
      <c r="C21" s="25"/>
      <c r="D21" s="26"/>
      <c r="E21" s="27"/>
      <c r="F21" s="28"/>
      <c r="G21" s="28"/>
      <c r="H21" s="29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29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29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1"/>
    </row>
    <row r="22" spans="2:43" s="2" customFormat="1">
      <c r="B22" s="32" t="s">
        <v>4</v>
      </c>
      <c r="C22" s="16"/>
      <c r="D22" s="17"/>
      <c r="E22" s="18"/>
      <c r="F22" s="19"/>
      <c r="G22" s="19"/>
      <c r="H22" s="20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0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0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2"/>
    </row>
    <row r="23" spans="2:43" s="2" customFormat="1">
      <c r="B23" s="15"/>
      <c r="C23" s="23" t="str">
        <f t="shared" ref="C23:C28" si="1">C7</f>
        <v>Фарш Экстра 1кг</v>
      </c>
      <c r="D23" s="16"/>
      <c r="E23" s="18">
        <f>SUMIFS(23:23,$4:$4,"1")</f>
        <v>75600000</v>
      </c>
      <c r="F23" s="18">
        <f t="shared" ref="F23:F28" si="2">SUMIFS(23:23,$4:$4,"2")</f>
        <v>83160000</v>
      </c>
      <c r="G23" s="18">
        <f t="shared" ref="G23:G28" si="3">SUMIFS(23:23,$4:$4,"3")</f>
        <v>91476000</v>
      </c>
      <c r="H23" s="20">
        <f t="shared" ref="H23:AQ23" si="4">IFERROR(H7*H15,0)</f>
        <v>6300000</v>
      </c>
      <c r="I23" s="21">
        <f t="shared" si="4"/>
        <v>6300000</v>
      </c>
      <c r="J23" s="21">
        <f t="shared" si="4"/>
        <v>6300000</v>
      </c>
      <c r="K23" s="21">
        <f t="shared" si="4"/>
        <v>6300000</v>
      </c>
      <c r="L23" s="21">
        <f t="shared" si="4"/>
        <v>6300000</v>
      </c>
      <c r="M23" s="21">
        <f t="shared" si="4"/>
        <v>6300000</v>
      </c>
      <c r="N23" s="21">
        <f t="shared" si="4"/>
        <v>6300000</v>
      </c>
      <c r="O23" s="21">
        <f t="shared" si="4"/>
        <v>6300000</v>
      </c>
      <c r="P23" s="21">
        <f t="shared" si="4"/>
        <v>6300000</v>
      </c>
      <c r="Q23" s="21">
        <f t="shared" si="4"/>
        <v>6300000</v>
      </c>
      <c r="R23" s="21">
        <f t="shared" si="4"/>
        <v>6300000</v>
      </c>
      <c r="S23" s="21">
        <f t="shared" si="4"/>
        <v>6300000</v>
      </c>
      <c r="T23" s="20">
        <f t="shared" si="4"/>
        <v>6930000</v>
      </c>
      <c r="U23" s="21">
        <f t="shared" si="4"/>
        <v>6930000</v>
      </c>
      <c r="V23" s="21">
        <f t="shared" si="4"/>
        <v>6930000</v>
      </c>
      <c r="W23" s="21">
        <f t="shared" si="4"/>
        <v>6930000</v>
      </c>
      <c r="X23" s="21">
        <f t="shared" si="4"/>
        <v>6930000</v>
      </c>
      <c r="Y23" s="21">
        <f t="shared" si="4"/>
        <v>6930000</v>
      </c>
      <c r="Z23" s="21">
        <f t="shared" si="4"/>
        <v>6930000</v>
      </c>
      <c r="AA23" s="21">
        <f t="shared" si="4"/>
        <v>6930000</v>
      </c>
      <c r="AB23" s="21">
        <f t="shared" si="4"/>
        <v>6930000</v>
      </c>
      <c r="AC23" s="21">
        <f t="shared" si="4"/>
        <v>6930000</v>
      </c>
      <c r="AD23" s="21">
        <f t="shared" si="4"/>
        <v>6930000</v>
      </c>
      <c r="AE23" s="21">
        <f t="shared" si="4"/>
        <v>6930000</v>
      </c>
      <c r="AF23" s="20">
        <f t="shared" si="4"/>
        <v>7623000</v>
      </c>
      <c r="AG23" s="21">
        <f t="shared" si="4"/>
        <v>7623000</v>
      </c>
      <c r="AH23" s="21">
        <f t="shared" si="4"/>
        <v>7623000</v>
      </c>
      <c r="AI23" s="21">
        <f t="shared" si="4"/>
        <v>7623000</v>
      </c>
      <c r="AJ23" s="21">
        <f t="shared" si="4"/>
        <v>7623000</v>
      </c>
      <c r="AK23" s="21">
        <f t="shared" si="4"/>
        <v>7623000</v>
      </c>
      <c r="AL23" s="21">
        <f t="shared" si="4"/>
        <v>7623000</v>
      </c>
      <c r="AM23" s="21">
        <f t="shared" si="4"/>
        <v>7623000</v>
      </c>
      <c r="AN23" s="21">
        <f t="shared" si="4"/>
        <v>7623000</v>
      </c>
      <c r="AO23" s="21">
        <f t="shared" si="4"/>
        <v>7623000</v>
      </c>
      <c r="AP23" s="21">
        <f t="shared" si="4"/>
        <v>7623000</v>
      </c>
      <c r="AQ23" s="22">
        <f t="shared" si="4"/>
        <v>7623000</v>
      </c>
    </row>
    <row r="24" spans="2:43" s="2" customFormat="1">
      <c r="B24" s="15"/>
      <c r="C24" s="23" t="str">
        <f t="shared" si="1"/>
        <v>Фарш  Домашний 1 кг</v>
      </c>
      <c r="D24" s="16"/>
      <c r="E24" s="18">
        <f t="shared" ref="E24:E28" si="5">SUMIFS(24:24,$4:$4,"1")</f>
        <v>93600000</v>
      </c>
      <c r="F24" s="18">
        <f t="shared" si="2"/>
        <v>102960000</v>
      </c>
      <c r="G24" s="18">
        <f t="shared" si="3"/>
        <v>113256000</v>
      </c>
      <c r="H24" s="20">
        <f t="shared" ref="H24:AQ24" si="6">IFERROR(H8*H16,0)</f>
        <v>7800000</v>
      </c>
      <c r="I24" s="21">
        <f t="shared" si="6"/>
        <v>7800000</v>
      </c>
      <c r="J24" s="21">
        <f t="shared" si="6"/>
        <v>7800000</v>
      </c>
      <c r="K24" s="21">
        <f t="shared" si="6"/>
        <v>7800000</v>
      </c>
      <c r="L24" s="21">
        <f t="shared" si="6"/>
        <v>7800000</v>
      </c>
      <c r="M24" s="21">
        <f t="shared" si="6"/>
        <v>7800000</v>
      </c>
      <c r="N24" s="21">
        <f t="shared" si="6"/>
        <v>7800000</v>
      </c>
      <c r="O24" s="21">
        <f t="shared" si="6"/>
        <v>7800000</v>
      </c>
      <c r="P24" s="21">
        <f t="shared" si="6"/>
        <v>7800000</v>
      </c>
      <c r="Q24" s="21">
        <f t="shared" si="6"/>
        <v>7800000</v>
      </c>
      <c r="R24" s="21">
        <f t="shared" si="6"/>
        <v>7800000</v>
      </c>
      <c r="S24" s="21">
        <f t="shared" si="6"/>
        <v>7800000</v>
      </c>
      <c r="T24" s="20">
        <f t="shared" si="6"/>
        <v>8580000</v>
      </c>
      <c r="U24" s="21">
        <f t="shared" si="6"/>
        <v>8580000</v>
      </c>
      <c r="V24" s="21">
        <f t="shared" si="6"/>
        <v>8580000</v>
      </c>
      <c r="W24" s="21">
        <f t="shared" si="6"/>
        <v>8580000</v>
      </c>
      <c r="X24" s="21">
        <f t="shared" si="6"/>
        <v>8580000</v>
      </c>
      <c r="Y24" s="21">
        <f t="shared" si="6"/>
        <v>8580000</v>
      </c>
      <c r="Z24" s="21">
        <f t="shared" si="6"/>
        <v>8580000</v>
      </c>
      <c r="AA24" s="21">
        <f t="shared" si="6"/>
        <v>8580000</v>
      </c>
      <c r="AB24" s="21">
        <f t="shared" si="6"/>
        <v>8580000</v>
      </c>
      <c r="AC24" s="21">
        <f t="shared" si="6"/>
        <v>8580000</v>
      </c>
      <c r="AD24" s="21">
        <f t="shared" si="6"/>
        <v>8580000</v>
      </c>
      <c r="AE24" s="21">
        <f t="shared" si="6"/>
        <v>8580000</v>
      </c>
      <c r="AF24" s="20">
        <f t="shared" si="6"/>
        <v>9438000</v>
      </c>
      <c r="AG24" s="21">
        <f t="shared" si="6"/>
        <v>9438000</v>
      </c>
      <c r="AH24" s="21">
        <f t="shared" si="6"/>
        <v>9438000</v>
      </c>
      <c r="AI24" s="21">
        <f t="shared" si="6"/>
        <v>9438000</v>
      </c>
      <c r="AJ24" s="21">
        <f t="shared" si="6"/>
        <v>9438000</v>
      </c>
      <c r="AK24" s="21">
        <f t="shared" si="6"/>
        <v>9438000</v>
      </c>
      <c r="AL24" s="21">
        <f t="shared" si="6"/>
        <v>9438000</v>
      </c>
      <c r="AM24" s="21">
        <f t="shared" si="6"/>
        <v>9438000</v>
      </c>
      <c r="AN24" s="21">
        <f t="shared" si="6"/>
        <v>9438000</v>
      </c>
      <c r="AO24" s="21">
        <f t="shared" si="6"/>
        <v>9438000</v>
      </c>
      <c r="AP24" s="21">
        <f t="shared" si="6"/>
        <v>9438000</v>
      </c>
      <c r="AQ24" s="22">
        <f t="shared" si="6"/>
        <v>9438000</v>
      </c>
    </row>
    <row r="25" spans="2:43" s="2" customFormat="1">
      <c r="B25" s="15"/>
      <c r="C25" s="23" t="str">
        <f t="shared" si="1"/>
        <v>Фарш Алга Береке 1 кг</v>
      </c>
      <c r="D25" s="16"/>
      <c r="E25" s="18">
        <f t="shared" si="5"/>
        <v>138600000</v>
      </c>
      <c r="F25" s="18">
        <f t="shared" si="2"/>
        <v>166320000</v>
      </c>
      <c r="G25" s="18">
        <f t="shared" si="3"/>
        <v>199584000</v>
      </c>
      <c r="H25" s="20">
        <f t="shared" ref="H25:AQ25" si="7">IFERROR(H9*H17,0)</f>
        <v>11550000</v>
      </c>
      <c r="I25" s="21">
        <f t="shared" si="7"/>
        <v>11550000</v>
      </c>
      <c r="J25" s="21">
        <f t="shared" si="7"/>
        <v>11550000</v>
      </c>
      <c r="K25" s="21">
        <f t="shared" si="7"/>
        <v>11550000</v>
      </c>
      <c r="L25" s="21">
        <f t="shared" si="7"/>
        <v>11550000</v>
      </c>
      <c r="M25" s="21">
        <f t="shared" si="7"/>
        <v>11550000</v>
      </c>
      <c r="N25" s="21">
        <f t="shared" si="7"/>
        <v>11550000</v>
      </c>
      <c r="O25" s="21">
        <f t="shared" si="7"/>
        <v>11550000</v>
      </c>
      <c r="P25" s="21">
        <f t="shared" si="7"/>
        <v>11550000</v>
      </c>
      <c r="Q25" s="21">
        <f t="shared" si="7"/>
        <v>11550000</v>
      </c>
      <c r="R25" s="21">
        <f t="shared" si="7"/>
        <v>11550000</v>
      </c>
      <c r="S25" s="21">
        <f t="shared" si="7"/>
        <v>11550000</v>
      </c>
      <c r="T25" s="20">
        <f t="shared" si="7"/>
        <v>13860000</v>
      </c>
      <c r="U25" s="21">
        <f t="shared" si="7"/>
        <v>13860000</v>
      </c>
      <c r="V25" s="21">
        <f t="shared" si="7"/>
        <v>13860000</v>
      </c>
      <c r="W25" s="21">
        <f t="shared" si="7"/>
        <v>13860000</v>
      </c>
      <c r="X25" s="21">
        <f t="shared" si="7"/>
        <v>13860000</v>
      </c>
      <c r="Y25" s="21">
        <f t="shared" si="7"/>
        <v>13860000</v>
      </c>
      <c r="Z25" s="21">
        <f t="shared" si="7"/>
        <v>13860000</v>
      </c>
      <c r="AA25" s="21">
        <f t="shared" si="7"/>
        <v>13860000</v>
      </c>
      <c r="AB25" s="21">
        <f t="shared" si="7"/>
        <v>13860000</v>
      </c>
      <c r="AC25" s="21">
        <f t="shared" si="7"/>
        <v>13860000</v>
      </c>
      <c r="AD25" s="21">
        <f t="shared" si="7"/>
        <v>13860000</v>
      </c>
      <c r="AE25" s="21">
        <f t="shared" si="7"/>
        <v>13860000</v>
      </c>
      <c r="AF25" s="20">
        <f t="shared" si="7"/>
        <v>16632000</v>
      </c>
      <c r="AG25" s="21">
        <f t="shared" si="7"/>
        <v>16632000</v>
      </c>
      <c r="AH25" s="21">
        <f t="shared" si="7"/>
        <v>16632000</v>
      </c>
      <c r="AI25" s="21">
        <f t="shared" si="7"/>
        <v>16632000</v>
      </c>
      <c r="AJ25" s="21">
        <f t="shared" si="7"/>
        <v>16632000</v>
      </c>
      <c r="AK25" s="21">
        <f t="shared" si="7"/>
        <v>16632000</v>
      </c>
      <c r="AL25" s="21">
        <f t="shared" si="7"/>
        <v>16632000</v>
      </c>
      <c r="AM25" s="21">
        <f t="shared" si="7"/>
        <v>16632000</v>
      </c>
      <c r="AN25" s="21">
        <f t="shared" si="7"/>
        <v>16632000</v>
      </c>
      <c r="AO25" s="21">
        <f t="shared" si="7"/>
        <v>16632000</v>
      </c>
      <c r="AP25" s="21">
        <f t="shared" si="7"/>
        <v>16632000</v>
      </c>
      <c r="AQ25" s="22">
        <f t="shared" si="7"/>
        <v>16632000</v>
      </c>
    </row>
    <row r="26" spans="2:43" s="2" customFormat="1">
      <c r="B26" s="15"/>
      <c r="C26" s="23" t="str">
        <f t="shared" si="1"/>
        <v>Фарш Говяжий 1 кг</v>
      </c>
      <c r="D26" s="16"/>
      <c r="E26" s="18">
        <f t="shared" si="5"/>
        <v>45000000</v>
      </c>
      <c r="F26" s="18">
        <f t="shared" si="2"/>
        <v>54000000</v>
      </c>
      <c r="G26" s="18">
        <f t="shared" si="3"/>
        <v>64800000</v>
      </c>
      <c r="H26" s="20">
        <f t="shared" ref="H26:AQ26" si="8">IFERROR(H10*H18,0)</f>
        <v>3750000</v>
      </c>
      <c r="I26" s="21">
        <f t="shared" si="8"/>
        <v>3750000</v>
      </c>
      <c r="J26" s="21">
        <f t="shared" si="8"/>
        <v>3750000</v>
      </c>
      <c r="K26" s="21">
        <f t="shared" si="8"/>
        <v>3750000</v>
      </c>
      <c r="L26" s="21">
        <f t="shared" si="8"/>
        <v>3750000</v>
      </c>
      <c r="M26" s="21">
        <f t="shared" si="8"/>
        <v>3750000</v>
      </c>
      <c r="N26" s="21">
        <f t="shared" si="8"/>
        <v>3750000</v>
      </c>
      <c r="O26" s="21">
        <f t="shared" si="8"/>
        <v>3750000</v>
      </c>
      <c r="P26" s="21">
        <f t="shared" si="8"/>
        <v>3750000</v>
      </c>
      <c r="Q26" s="21">
        <f t="shared" si="8"/>
        <v>3750000</v>
      </c>
      <c r="R26" s="21">
        <f t="shared" si="8"/>
        <v>3750000</v>
      </c>
      <c r="S26" s="21">
        <f t="shared" si="8"/>
        <v>3750000</v>
      </c>
      <c r="T26" s="20">
        <f t="shared" si="8"/>
        <v>4500000</v>
      </c>
      <c r="U26" s="21">
        <f t="shared" si="8"/>
        <v>4500000</v>
      </c>
      <c r="V26" s="21">
        <f t="shared" si="8"/>
        <v>4500000</v>
      </c>
      <c r="W26" s="21">
        <f t="shared" si="8"/>
        <v>4500000</v>
      </c>
      <c r="X26" s="21">
        <f t="shared" si="8"/>
        <v>4500000</v>
      </c>
      <c r="Y26" s="21">
        <f t="shared" si="8"/>
        <v>4500000</v>
      </c>
      <c r="Z26" s="21">
        <f t="shared" si="8"/>
        <v>4500000</v>
      </c>
      <c r="AA26" s="21">
        <f t="shared" si="8"/>
        <v>4500000</v>
      </c>
      <c r="AB26" s="21">
        <f t="shared" si="8"/>
        <v>4500000</v>
      </c>
      <c r="AC26" s="21">
        <f t="shared" si="8"/>
        <v>4500000</v>
      </c>
      <c r="AD26" s="21">
        <f t="shared" si="8"/>
        <v>4500000</v>
      </c>
      <c r="AE26" s="21">
        <f t="shared" si="8"/>
        <v>4500000</v>
      </c>
      <c r="AF26" s="20">
        <f t="shared" si="8"/>
        <v>5400000</v>
      </c>
      <c r="AG26" s="21">
        <f t="shared" si="8"/>
        <v>5400000</v>
      </c>
      <c r="AH26" s="21">
        <f t="shared" si="8"/>
        <v>5400000</v>
      </c>
      <c r="AI26" s="21">
        <f t="shared" si="8"/>
        <v>5400000</v>
      </c>
      <c r="AJ26" s="21">
        <f t="shared" si="8"/>
        <v>5400000</v>
      </c>
      <c r="AK26" s="21">
        <f t="shared" si="8"/>
        <v>5400000</v>
      </c>
      <c r="AL26" s="21">
        <f t="shared" si="8"/>
        <v>5400000</v>
      </c>
      <c r="AM26" s="21">
        <f t="shared" si="8"/>
        <v>5400000</v>
      </c>
      <c r="AN26" s="21">
        <f t="shared" si="8"/>
        <v>5400000</v>
      </c>
      <c r="AO26" s="21">
        <f t="shared" si="8"/>
        <v>5400000</v>
      </c>
      <c r="AP26" s="21">
        <f t="shared" si="8"/>
        <v>5400000</v>
      </c>
      <c r="AQ26" s="22">
        <f t="shared" si="8"/>
        <v>5400000</v>
      </c>
    </row>
    <row r="27" spans="2:43" s="2" customFormat="1">
      <c r="B27" s="15"/>
      <c r="C27" s="23" t="str">
        <f t="shared" si="1"/>
        <v xml:space="preserve">Полуфабрикаты </v>
      </c>
      <c r="D27" s="16"/>
      <c r="E27" s="18">
        <f t="shared" si="5"/>
        <v>29400000</v>
      </c>
      <c r="F27" s="18">
        <f t="shared" si="2"/>
        <v>32340000</v>
      </c>
      <c r="G27" s="18">
        <f t="shared" si="3"/>
        <v>35574000</v>
      </c>
      <c r="H27" s="20">
        <f>IFERROR(H11*H19,0)</f>
        <v>2450000</v>
      </c>
      <c r="I27" s="21">
        <f>IFERROR(I11*I19,0)</f>
        <v>2450000</v>
      </c>
      <c r="J27" s="21">
        <f t="shared" ref="J27:AQ27" si="9">IFERROR(J11*J19,0)</f>
        <v>2450000</v>
      </c>
      <c r="K27" s="21">
        <f t="shared" si="9"/>
        <v>2450000</v>
      </c>
      <c r="L27" s="21">
        <f t="shared" si="9"/>
        <v>2450000</v>
      </c>
      <c r="M27" s="21">
        <f t="shared" si="9"/>
        <v>2450000</v>
      </c>
      <c r="N27" s="21">
        <f t="shared" si="9"/>
        <v>2450000</v>
      </c>
      <c r="O27" s="21">
        <f t="shared" si="9"/>
        <v>2450000</v>
      </c>
      <c r="P27" s="21">
        <f t="shared" si="9"/>
        <v>2450000</v>
      </c>
      <c r="Q27" s="21">
        <f t="shared" si="9"/>
        <v>2450000</v>
      </c>
      <c r="R27" s="21">
        <f t="shared" si="9"/>
        <v>2450000</v>
      </c>
      <c r="S27" s="22">
        <f t="shared" si="9"/>
        <v>2450000</v>
      </c>
      <c r="T27" s="21">
        <f t="shared" si="9"/>
        <v>2695000</v>
      </c>
      <c r="U27" s="21">
        <f t="shared" si="9"/>
        <v>2695000</v>
      </c>
      <c r="V27" s="21">
        <f t="shared" si="9"/>
        <v>2695000</v>
      </c>
      <c r="W27" s="21">
        <f t="shared" si="9"/>
        <v>2695000</v>
      </c>
      <c r="X27" s="21">
        <f t="shared" si="9"/>
        <v>2695000</v>
      </c>
      <c r="Y27" s="21">
        <f t="shared" si="9"/>
        <v>2695000</v>
      </c>
      <c r="Z27" s="21">
        <f t="shared" si="9"/>
        <v>2695000</v>
      </c>
      <c r="AA27" s="21">
        <f t="shared" si="9"/>
        <v>2695000</v>
      </c>
      <c r="AB27" s="21">
        <f t="shared" si="9"/>
        <v>2695000</v>
      </c>
      <c r="AC27" s="21">
        <f t="shared" si="9"/>
        <v>2695000</v>
      </c>
      <c r="AD27" s="21">
        <f t="shared" si="9"/>
        <v>2695000</v>
      </c>
      <c r="AE27" s="22">
        <f t="shared" si="9"/>
        <v>2695000</v>
      </c>
      <c r="AF27" s="21">
        <f t="shared" si="9"/>
        <v>2964500</v>
      </c>
      <c r="AG27" s="21">
        <f t="shared" si="9"/>
        <v>2964500</v>
      </c>
      <c r="AH27" s="21">
        <f t="shared" si="9"/>
        <v>2964500</v>
      </c>
      <c r="AI27" s="21">
        <f t="shared" si="9"/>
        <v>2964500</v>
      </c>
      <c r="AJ27" s="21">
        <f t="shared" si="9"/>
        <v>2964500</v>
      </c>
      <c r="AK27" s="21">
        <f t="shared" si="9"/>
        <v>2964500</v>
      </c>
      <c r="AL27" s="21">
        <f t="shared" si="9"/>
        <v>2964500</v>
      </c>
      <c r="AM27" s="21">
        <f t="shared" si="9"/>
        <v>2964500</v>
      </c>
      <c r="AN27" s="21">
        <f t="shared" si="9"/>
        <v>2964500</v>
      </c>
      <c r="AO27" s="21">
        <f t="shared" si="9"/>
        <v>2964500</v>
      </c>
      <c r="AP27" s="21">
        <f t="shared" si="9"/>
        <v>2964500</v>
      </c>
      <c r="AQ27" s="22">
        <f t="shared" si="9"/>
        <v>2964500</v>
      </c>
    </row>
    <row r="28" spans="2:43" s="2" customFormat="1">
      <c r="B28" s="15"/>
      <c r="C28" s="23">
        <f t="shared" si="1"/>
        <v>0</v>
      </c>
      <c r="D28" s="16"/>
      <c r="E28" s="18">
        <f t="shared" si="5"/>
        <v>0</v>
      </c>
      <c r="F28" s="18">
        <f t="shared" si="2"/>
        <v>0</v>
      </c>
      <c r="G28" s="18">
        <f t="shared" si="3"/>
        <v>0</v>
      </c>
      <c r="H28" s="20">
        <f>IFERROR(H12*H20,0)</f>
        <v>0</v>
      </c>
      <c r="I28" s="21">
        <f>IFERROR(I12*I20,0)</f>
        <v>0</v>
      </c>
      <c r="J28" s="21">
        <f t="shared" ref="J28:AQ28" si="10">IFERROR(J12*J20,0)</f>
        <v>0</v>
      </c>
      <c r="K28" s="21">
        <f t="shared" si="10"/>
        <v>0</v>
      </c>
      <c r="L28" s="21">
        <f t="shared" si="10"/>
        <v>0</v>
      </c>
      <c r="M28" s="21">
        <f t="shared" si="10"/>
        <v>0</v>
      </c>
      <c r="N28" s="21">
        <f t="shared" si="10"/>
        <v>0</v>
      </c>
      <c r="O28" s="21">
        <f t="shared" si="10"/>
        <v>0</v>
      </c>
      <c r="P28" s="21">
        <f t="shared" si="10"/>
        <v>0</v>
      </c>
      <c r="Q28" s="21">
        <f t="shared" si="10"/>
        <v>0</v>
      </c>
      <c r="R28" s="21">
        <f t="shared" si="10"/>
        <v>0</v>
      </c>
      <c r="S28" s="21">
        <f t="shared" si="10"/>
        <v>0</v>
      </c>
      <c r="T28" s="20">
        <f t="shared" si="10"/>
        <v>0</v>
      </c>
      <c r="U28" s="21">
        <f t="shared" si="10"/>
        <v>0</v>
      </c>
      <c r="V28" s="21">
        <f t="shared" si="10"/>
        <v>0</v>
      </c>
      <c r="W28" s="21">
        <f t="shared" si="10"/>
        <v>0</v>
      </c>
      <c r="X28" s="21">
        <f t="shared" si="10"/>
        <v>0</v>
      </c>
      <c r="Y28" s="21">
        <f t="shared" si="10"/>
        <v>0</v>
      </c>
      <c r="Z28" s="21">
        <f t="shared" si="10"/>
        <v>0</v>
      </c>
      <c r="AA28" s="21">
        <f t="shared" si="10"/>
        <v>0</v>
      </c>
      <c r="AB28" s="21">
        <f t="shared" si="10"/>
        <v>0</v>
      </c>
      <c r="AC28" s="21">
        <f t="shared" si="10"/>
        <v>0</v>
      </c>
      <c r="AD28" s="21">
        <f t="shared" si="10"/>
        <v>0</v>
      </c>
      <c r="AE28" s="21">
        <f t="shared" si="10"/>
        <v>0</v>
      </c>
      <c r="AF28" s="20">
        <f t="shared" si="10"/>
        <v>0</v>
      </c>
      <c r="AG28" s="21">
        <f t="shared" si="10"/>
        <v>0</v>
      </c>
      <c r="AH28" s="21">
        <f t="shared" si="10"/>
        <v>0</v>
      </c>
      <c r="AI28" s="21">
        <f t="shared" si="10"/>
        <v>0</v>
      </c>
      <c r="AJ28" s="21">
        <f t="shared" si="10"/>
        <v>0</v>
      </c>
      <c r="AK28" s="21">
        <f t="shared" si="10"/>
        <v>0</v>
      </c>
      <c r="AL28" s="21">
        <f t="shared" si="10"/>
        <v>0</v>
      </c>
      <c r="AM28" s="21">
        <f t="shared" si="10"/>
        <v>0</v>
      </c>
      <c r="AN28" s="21">
        <f t="shared" si="10"/>
        <v>0</v>
      </c>
      <c r="AO28" s="21">
        <f t="shared" si="10"/>
        <v>0</v>
      </c>
      <c r="AP28" s="21">
        <f t="shared" si="10"/>
        <v>0</v>
      </c>
      <c r="AQ28" s="22">
        <f t="shared" si="10"/>
        <v>0</v>
      </c>
    </row>
    <row r="29" spans="2:43" s="2" customFormat="1">
      <c r="B29" s="15"/>
      <c r="C29" s="23"/>
      <c r="D29" s="16"/>
      <c r="E29" s="18"/>
      <c r="F29" s="18"/>
      <c r="G29" s="19"/>
      <c r="H29" s="20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0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0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2"/>
    </row>
    <row r="30" spans="2:43" s="40" customFormat="1">
      <c r="B30" s="33"/>
      <c r="C30" s="34" t="s">
        <v>23</v>
      </c>
      <c r="D30" s="35"/>
      <c r="E30" s="36">
        <f>SUM(E22:E29)</f>
        <v>382200000</v>
      </c>
      <c r="F30" s="36">
        <f t="shared" ref="F30:AQ30" si="11">SUM(F22:F29)</f>
        <v>438780000</v>
      </c>
      <c r="G30" s="36">
        <f t="shared" si="11"/>
        <v>504690000</v>
      </c>
      <c r="H30" s="37">
        <f t="shared" si="11"/>
        <v>31850000</v>
      </c>
      <c r="I30" s="38">
        <f t="shared" si="11"/>
        <v>31850000</v>
      </c>
      <c r="J30" s="38">
        <f t="shared" si="11"/>
        <v>31850000</v>
      </c>
      <c r="K30" s="38">
        <f t="shared" si="11"/>
        <v>31850000</v>
      </c>
      <c r="L30" s="38">
        <f t="shared" si="11"/>
        <v>31850000</v>
      </c>
      <c r="M30" s="38">
        <f t="shared" si="11"/>
        <v>31850000</v>
      </c>
      <c r="N30" s="38">
        <f t="shared" si="11"/>
        <v>31850000</v>
      </c>
      <c r="O30" s="38">
        <f t="shared" si="11"/>
        <v>31850000</v>
      </c>
      <c r="P30" s="38">
        <f t="shared" si="11"/>
        <v>31850000</v>
      </c>
      <c r="Q30" s="38">
        <f t="shared" si="11"/>
        <v>31850000</v>
      </c>
      <c r="R30" s="38">
        <f t="shared" si="11"/>
        <v>31850000</v>
      </c>
      <c r="S30" s="38">
        <f t="shared" si="11"/>
        <v>31850000</v>
      </c>
      <c r="T30" s="37">
        <f t="shared" si="11"/>
        <v>36565000</v>
      </c>
      <c r="U30" s="38">
        <f t="shared" si="11"/>
        <v>36565000</v>
      </c>
      <c r="V30" s="38">
        <f t="shared" si="11"/>
        <v>36565000</v>
      </c>
      <c r="W30" s="38">
        <f t="shared" si="11"/>
        <v>36565000</v>
      </c>
      <c r="X30" s="38">
        <f t="shared" si="11"/>
        <v>36565000</v>
      </c>
      <c r="Y30" s="38">
        <f t="shared" si="11"/>
        <v>36565000</v>
      </c>
      <c r="Z30" s="38">
        <f t="shared" si="11"/>
        <v>36565000</v>
      </c>
      <c r="AA30" s="38">
        <f t="shared" si="11"/>
        <v>36565000</v>
      </c>
      <c r="AB30" s="38">
        <f t="shared" si="11"/>
        <v>36565000</v>
      </c>
      <c r="AC30" s="38">
        <f t="shared" si="11"/>
        <v>36565000</v>
      </c>
      <c r="AD30" s="38">
        <f t="shared" si="11"/>
        <v>36565000</v>
      </c>
      <c r="AE30" s="38">
        <f t="shared" si="11"/>
        <v>36565000</v>
      </c>
      <c r="AF30" s="37">
        <f t="shared" si="11"/>
        <v>42057500</v>
      </c>
      <c r="AG30" s="38">
        <f t="shared" si="11"/>
        <v>42057500</v>
      </c>
      <c r="AH30" s="38">
        <f t="shared" si="11"/>
        <v>42057500</v>
      </c>
      <c r="AI30" s="38">
        <f t="shared" si="11"/>
        <v>42057500</v>
      </c>
      <c r="AJ30" s="38">
        <f t="shared" si="11"/>
        <v>42057500</v>
      </c>
      <c r="AK30" s="38">
        <f t="shared" si="11"/>
        <v>42057500</v>
      </c>
      <c r="AL30" s="38">
        <f t="shared" si="11"/>
        <v>42057500</v>
      </c>
      <c r="AM30" s="38">
        <f t="shared" si="11"/>
        <v>42057500</v>
      </c>
      <c r="AN30" s="38">
        <f t="shared" si="11"/>
        <v>42057500</v>
      </c>
      <c r="AO30" s="38">
        <f t="shared" si="11"/>
        <v>42057500</v>
      </c>
      <c r="AP30" s="38">
        <f t="shared" si="11"/>
        <v>42057500</v>
      </c>
      <c r="AQ30" s="39">
        <f t="shared" si="11"/>
        <v>42057500</v>
      </c>
    </row>
    <row r="31" spans="2:43" s="3" customFormat="1">
      <c r="B31" s="41"/>
      <c r="C31" s="4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</row>
    <row r="32" spans="2:43" s="3" customFormat="1">
      <c r="B32" s="41"/>
      <c r="C32" s="4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</row>
    <row r="33" spans="2:43" s="43" customFormat="1" ht="17.100000000000001" customHeight="1">
      <c r="B33" s="42" t="s">
        <v>13</v>
      </c>
      <c r="C33" s="42"/>
      <c r="D33" s="42"/>
      <c r="E33" s="7"/>
      <c r="F33" s="8" t="s">
        <v>3</v>
      </c>
      <c r="G33" s="9"/>
      <c r="H33" s="6">
        <v>1</v>
      </c>
      <c r="I33" s="6">
        <v>1</v>
      </c>
      <c r="J33" s="6">
        <v>1</v>
      </c>
      <c r="K33" s="6">
        <v>1</v>
      </c>
      <c r="L33" s="6">
        <v>1</v>
      </c>
      <c r="M33" s="6">
        <v>1</v>
      </c>
      <c r="N33" s="6">
        <v>1</v>
      </c>
      <c r="O33" s="6">
        <v>1</v>
      </c>
      <c r="P33" s="6">
        <v>1</v>
      </c>
      <c r="Q33" s="6">
        <v>1</v>
      </c>
      <c r="R33" s="6">
        <v>1</v>
      </c>
      <c r="S33" s="6">
        <v>1</v>
      </c>
      <c r="T33" s="6">
        <v>2</v>
      </c>
      <c r="U33" s="6">
        <v>2</v>
      </c>
      <c r="V33" s="6">
        <v>2</v>
      </c>
      <c r="W33" s="6">
        <v>2</v>
      </c>
      <c r="X33" s="6">
        <v>2</v>
      </c>
      <c r="Y33" s="6">
        <v>2</v>
      </c>
      <c r="Z33" s="6">
        <v>2</v>
      </c>
      <c r="AA33" s="6">
        <v>2</v>
      </c>
      <c r="AB33" s="6">
        <v>2</v>
      </c>
      <c r="AC33" s="6">
        <v>2</v>
      </c>
      <c r="AD33" s="6">
        <v>2</v>
      </c>
      <c r="AE33" s="6">
        <v>2</v>
      </c>
      <c r="AF33" s="6">
        <v>3</v>
      </c>
      <c r="AG33" s="6">
        <v>3</v>
      </c>
      <c r="AH33" s="6">
        <v>3</v>
      </c>
      <c r="AI33" s="6">
        <v>3</v>
      </c>
      <c r="AJ33" s="6">
        <v>3</v>
      </c>
      <c r="AK33" s="6">
        <v>3</v>
      </c>
      <c r="AL33" s="6">
        <v>3</v>
      </c>
      <c r="AM33" s="6">
        <v>3</v>
      </c>
      <c r="AN33" s="6">
        <v>3</v>
      </c>
      <c r="AO33" s="6">
        <v>3</v>
      </c>
      <c r="AP33" s="6">
        <v>3</v>
      </c>
      <c r="AQ33" s="10">
        <v>3</v>
      </c>
    </row>
    <row r="34" spans="2:43" s="43" customFormat="1" ht="17.100000000000001" customHeight="1">
      <c r="B34" s="42" t="s">
        <v>22</v>
      </c>
      <c r="C34" s="42"/>
      <c r="D34" s="42"/>
      <c r="E34" s="12" t="s">
        <v>0</v>
      </c>
      <c r="F34" s="12" t="s">
        <v>1</v>
      </c>
      <c r="G34" s="12" t="s">
        <v>2</v>
      </c>
      <c r="H34" s="13">
        <v>1</v>
      </c>
      <c r="I34" s="13">
        <v>2</v>
      </c>
      <c r="J34" s="13">
        <v>3</v>
      </c>
      <c r="K34" s="13">
        <v>4</v>
      </c>
      <c r="L34" s="6">
        <v>5</v>
      </c>
      <c r="M34" s="13">
        <v>6</v>
      </c>
      <c r="N34" s="13">
        <v>7</v>
      </c>
      <c r="O34" s="13">
        <v>8</v>
      </c>
      <c r="P34" s="13">
        <v>9</v>
      </c>
      <c r="Q34" s="6">
        <v>10</v>
      </c>
      <c r="R34" s="13">
        <v>11</v>
      </c>
      <c r="S34" s="13">
        <v>12</v>
      </c>
      <c r="T34" s="13">
        <v>13</v>
      </c>
      <c r="U34" s="6">
        <v>14</v>
      </c>
      <c r="V34" s="13">
        <v>15</v>
      </c>
      <c r="W34" s="13">
        <v>16</v>
      </c>
      <c r="X34" s="13">
        <v>17</v>
      </c>
      <c r="Y34" s="6">
        <v>18</v>
      </c>
      <c r="Z34" s="13">
        <v>19</v>
      </c>
      <c r="AA34" s="13">
        <v>20</v>
      </c>
      <c r="AB34" s="13">
        <v>21</v>
      </c>
      <c r="AC34" s="6">
        <v>22</v>
      </c>
      <c r="AD34" s="13">
        <v>23</v>
      </c>
      <c r="AE34" s="13">
        <v>24</v>
      </c>
      <c r="AF34" s="13">
        <v>25</v>
      </c>
      <c r="AG34" s="6">
        <v>26</v>
      </c>
      <c r="AH34" s="13">
        <v>27</v>
      </c>
      <c r="AI34" s="13">
        <v>28</v>
      </c>
      <c r="AJ34" s="13">
        <v>29</v>
      </c>
      <c r="AK34" s="6">
        <v>30</v>
      </c>
      <c r="AL34" s="13">
        <v>31</v>
      </c>
      <c r="AM34" s="13">
        <v>32</v>
      </c>
      <c r="AN34" s="13">
        <v>33</v>
      </c>
      <c r="AO34" s="6">
        <v>34</v>
      </c>
      <c r="AP34" s="13">
        <v>35</v>
      </c>
      <c r="AQ34" s="14">
        <v>36</v>
      </c>
    </row>
    <row r="35" spans="2:43" s="2" customFormat="1">
      <c r="B35" s="15"/>
      <c r="C35" s="23" t="str">
        <f>'3 Расходы'!B8</f>
        <v>Аренда помещения</v>
      </c>
      <c r="D35" s="16"/>
      <c r="E35" s="18">
        <f t="shared" ref="E35:E50" si="12">SUMIFS(35:35,$4:$4,"1")</f>
        <v>0</v>
      </c>
      <c r="F35" s="18">
        <f t="shared" ref="F35:F50" si="13">SUMIFS(35:35,$4:$4,"2")</f>
        <v>0</v>
      </c>
      <c r="G35" s="18">
        <f t="shared" ref="G35:G50" si="14">SUMIFS(35:35,$4:$4,"3")</f>
        <v>0</v>
      </c>
      <c r="H35" s="20">
        <f>'3 Расходы'!F8</f>
        <v>0</v>
      </c>
      <c r="I35" s="21">
        <f>'3 Расходы'!G8</f>
        <v>0</v>
      </c>
      <c r="J35" s="21">
        <f>'3 Расходы'!H8</f>
        <v>0</v>
      </c>
      <c r="K35" s="21">
        <f>'3 Расходы'!I8</f>
        <v>0</v>
      </c>
      <c r="L35" s="21">
        <f>'3 Расходы'!J8</f>
        <v>0</v>
      </c>
      <c r="M35" s="21">
        <f>'3 Расходы'!K8</f>
        <v>0</v>
      </c>
      <c r="N35" s="21">
        <f>'3 Расходы'!L8</f>
        <v>0</v>
      </c>
      <c r="O35" s="21">
        <f>'3 Расходы'!M8</f>
        <v>0</v>
      </c>
      <c r="P35" s="21">
        <f>'3 Расходы'!N8</f>
        <v>0</v>
      </c>
      <c r="Q35" s="21">
        <f>'3 Расходы'!O8</f>
        <v>0</v>
      </c>
      <c r="R35" s="21">
        <f>'3 Расходы'!P8</f>
        <v>0</v>
      </c>
      <c r="S35" s="21">
        <f>'3 Расходы'!Q8</f>
        <v>0</v>
      </c>
      <c r="T35" s="20">
        <f>'3 Расходы'!R8</f>
        <v>0</v>
      </c>
      <c r="U35" s="21">
        <f>'3 Расходы'!S8</f>
        <v>0</v>
      </c>
      <c r="V35" s="21">
        <f>'3 Расходы'!T8</f>
        <v>0</v>
      </c>
      <c r="W35" s="21">
        <f>'3 Расходы'!U8</f>
        <v>0</v>
      </c>
      <c r="X35" s="21">
        <f>'3 Расходы'!V8</f>
        <v>0</v>
      </c>
      <c r="Y35" s="21">
        <f>'3 Расходы'!W8</f>
        <v>0</v>
      </c>
      <c r="Z35" s="21">
        <f>'3 Расходы'!X8</f>
        <v>0</v>
      </c>
      <c r="AA35" s="21">
        <f>'3 Расходы'!Y8</f>
        <v>0</v>
      </c>
      <c r="AB35" s="21">
        <f>'3 Расходы'!Z8</f>
        <v>0</v>
      </c>
      <c r="AC35" s="21">
        <f>'3 Расходы'!AA8</f>
        <v>0</v>
      </c>
      <c r="AD35" s="21">
        <f>'3 Расходы'!AB8</f>
        <v>0</v>
      </c>
      <c r="AE35" s="21">
        <f>'3 Расходы'!AC8</f>
        <v>0</v>
      </c>
      <c r="AF35" s="20">
        <f>'3 Расходы'!AD8</f>
        <v>0</v>
      </c>
      <c r="AG35" s="21">
        <f>'3 Расходы'!AE8</f>
        <v>0</v>
      </c>
      <c r="AH35" s="21">
        <f>'3 Расходы'!AF8</f>
        <v>0</v>
      </c>
      <c r="AI35" s="21">
        <f>'3 Расходы'!AG8</f>
        <v>0</v>
      </c>
      <c r="AJ35" s="21">
        <f>'3 Расходы'!AH8</f>
        <v>0</v>
      </c>
      <c r="AK35" s="21">
        <f>'3 Расходы'!AI8</f>
        <v>0</v>
      </c>
      <c r="AL35" s="21">
        <f>'3 Расходы'!AJ8</f>
        <v>0</v>
      </c>
      <c r="AM35" s="21">
        <f>'3 Расходы'!AK8</f>
        <v>0</v>
      </c>
      <c r="AN35" s="21">
        <f>'3 Расходы'!AL8</f>
        <v>0</v>
      </c>
      <c r="AO35" s="21">
        <f>'3 Расходы'!AM8</f>
        <v>0</v>
      </c>
      <c r="AP35" s="21">
        <f>'3 Расходы'!AN8</f>
        <v>0</v>
      </c>
      <c r="AQ35" s="22">
        <f>'3 Расходы'!AO8</f>
        <v>0</v>
      </c>
    </row>
    <row r="36" spans="2:43" s="2" customFormat="1">
      <c r="B36" s="15"/>
      <c r="C36" s="23" t="str">
        <f>'3 Расходы'!B9</f>
        <v>Зарплата_производство</v>
      </c>
      <c r="D36" s="16"/>
      <c r="E36" s="18">
        <f t="shared" si="12"/>
        <v>0</v>
      </c>
      <c r="F36" s="18">
        <f t="shared" si="13"/>
        <v>0</v>
      </c>
      <c r="G36" s="18">
        <f t="shared" si="14"/>
        <v>0</v>
      </c>
      <c r="H36" s="20">
        <f>'3 Расходы'!F9</f>
        <v>0</v>
      </c>
      <c r="I36" s="21">
        <f>'3 Расходы'!G9</f>
        <v>0</v>
      </c>
      <c r="J36" s="21">
        <f>'3 Расходы'!H9</f>
        <v>0</v>
      </c>
      <c r="K36" s="21">
        <f>'3 Расходы'!I9</f>
        <v>0</v>
      </c>
      <c r="L36" s="21">
        <f>'3 Расходы'!J9</f>
        <v>0</v>
      </c>
      <c r="M36" s="21">
        <f>'3 Расходы'!K9</f>
        <v>0</v>
      </c>
      <c r="N36" s="21">
        <f>'3 Расходы'!L9</f>
        <v>0</v>
      </c>
      <c r="O36" s="21">
        <f>'3 Расходы'!M9</f>
        <v>0</v>
      </c>
      <c r="P36" s="21">
        <f>'3 Расходы'!N9</f>
        <v>0</v>
      </c>
      <c r="Q36" s="21">
        <f>'3 Расходы'!O9</f>
        <v>0</v>
      </c>
      <c r="R36" s="21">
        <f>'3 Расходы'!P9</f>
        <v>0</v>
      </c>
      <c r="S36" s="21">
        <f>'3 Расходы'!Q9</f>
        <v>0</v>
      </c>
      <c r="T36" s="20">
        <f>'3 Расходы'!R9</f>
        <v>0</v>
      </c>
      <c r="U36" s="21">
        <f>'3 Расходы'!S9</f>
        <v>0</v>
      </c>
      <c r="V36" s="21">
        <f>'3 Расходы'!T9</f>
        <v>0</v>
      </c>
      <c r="W36" s="21">
        <f>'3 Расходы'!U9</f>
        <v>0</v>
      </c>
      <c r="X36" s="21">
        <f>'3 Расходы'!V9</f>
        <v>0</v>
      </c>
      <c r="Y36" s="21">
        <f>'3 Расходы'!W9</f>
        <v>0</v>
      </c>
      <c r="Z36" s="21">
        <f>'3 Расходы'!X9</f>
        <v>0</v>
      </c>
      <c r="AA36" s="21">
        <f>'3 Расходы'!Y9</f>
        <v>0</v>
      </c>
      <c r="AB36" s="21">
        <f>'3 Расходы'!Z9</f>
        <v>0</v>
      </c>
      <c r="AC36" s="21">
        <f>'3 Расходы'!AA9</f>
        <v>0</v>
      </c>
      <c r="AD36" s="21">
        <f>'3 Расходы'!AB9</f>
        <v>0</v>
      </c>
      <c r="AE36" s="21">
        <f>'3 Расходы'!AC9</f>
        <v>0</v>
      </c>
      <c r="AF36" s="20">
        <f>'3 Расходы'!AD9</f>
        <v>0</v>
      </c>
      <c r="AG36" s="21">
        <f>'3 Расходы'!AE9</f>
        <v>0</v>
      </c>
      <c r="AH36" s="21">
        <f>'3 Расходы'!AF9</f>
        <v>0</v>
      </c>
      <c r="AI36" s="21">
        <f>'3 Расходы'!AG9</f>
        <v>0</v>
      </c>
      <c r="AJ36" s="21">
        <f>'3 Расходы'!AH9</f>
        <v>0</v>
      </c>
      <c r="AK36" s="21">
        <f>'3 Расходы'!AI9</f>
        <v>0</v>
      </c>
      <c r="AL36" s="21">
        <f>'3 Расходы'!AJ9</f>
        <v>0</v>
      </c>
      <c r="AM36" s="21">
        <f>'3 Расходы'!AK9</f>
        <v>0</v>
      </c>
      <c r="AN36" s="21">
        <f>'3 Расходы'!AL9</f>
        <v>0</v>
      </c>
      <c r="AO36" s="21">
        <f>'3 Расходы'!AM9</f>
        <v>0</v>
      </c>
      <c r="AP36" s="21">
        <f>'3 Расходы'!AN9</f>
        <v>0</v>
      </c>
      <c r="AQ36" s="22">
        <f>'3 Расходы'!AO9</f>
        <v>0</v>
      </c>
    </row>
    <row r="37" spans="2:43" s="2" customFormat="1">
      <c r="B37" s="15"/>
      <c r="C37" s="23" t="str">
        <f>'3 Расходы'!B10</f>
        <v>Зарплата сотрудникам</v>
      </c>
      <c r="D37" s="16"/>
      <c r="E37" s="18">
        <f t="shared" si="12"/>
        <v>17400000</v>
      </c>
      <c r="F37" s="18">
        <f t="shared" si="13"/>
        <v>19140000</v>
      </c>
      <c r="G37" s="18">
        <f t="shared" si="14"/>
        <v>21054000</v>
      </c>
      <c r="H37" s="20">
        <f>'3 Расходы'!F10</f>
        <v>1450000</v>
      </c>
      <c r="I37" s="21">
        <f>'3 Расходы'!G10</f>
        <v>1450000</v>
      </c>
      <c r="J37" s="21">
        <f>'3 Расходы'!H10</f>
        <v>1450000</v>
      </c>
      <c r="K37" s="21">
        <f>'3 Расходы'!I10</f>
        <v>1450000</v>
      </c>
      <c r="L37" s="21">
        <f>'3 Расходы'!J10</f>
        <v>1450000</v>
      </c>
      <c r="M37" s="21">
        <f>'3 Расходы'!K10</f>
        <v>1450000</v>
      </c>
      <c r="N37" s="21">
        <f>'3 Расходы'!L10</f>
        <v>1450000</v>
      </c>
      <c r="O37" s="21">
        <f>'3 Расходы'!M10</f>
        <v>1450000</v>
      </c>
      <c r="P37" s="21">
        <f>'3 Расходы'!N10</f>
        <v>1450000</v>
      </c>
      <c r="Q37" s="21">
        <f>'3 Расходы'!O10</f>
        <v>1450000</v>
      </c>
      <c r="R37" s="21">
        <f>'3 Расходы'!P10</f>
        <v>1450000</v>
      </c>
      <c r="S37" s="21">
        <f>'3 Расходы'!Q10</f>
        <v>1450000</v>
      </c>
      <c r="T37" s="20">
        <f>'3 Расходы'!R10</f>
        <v>1595000</v>
      </c>
      <c r="U37" s="21">
        <f>'3 Расходы'!S10</f>
        <v>1595000</v>
      </c>
      <c r="V37" s="21">
        <f>'3 Расходы'!T10</f>
        <v>1595000</v>
      </c>
      <c r="W37" s="21">
        <f>'3 Расходы'!U10</f>
        <v>1595000</v>
      </c>
      <c r="X37" s="21">
        <f>'3 Расходы'!V10</f>
        <v>1595000</v>
      </c>
      <c r="Y37" s="21">
        <f>'3 Расходы'!W10</f>
        <v>1595000</v>
      </c>
      <c r="Z37" s="21">
        <f>'3 Расходы'!X10</f>
        <v>1595000</v>
      </c>
      <c r="AA37" s="21">
        <f>'3 Расходы'!Y10</f>
        <v>1595000</v>
      </c>
      <c r="AB37" s="21">
        <f>'3 Расходы'!Z10</f>
        <v>1595000</v>
      </c>
      <c r="AC37" s="21">
        <f>'3 Расходы'!AA10</f>
        <v>1595000</v>
      </c>
      <c r="AD37" s="21">
        <f>'3 Расходы'!AB10</f>
        <v>1595000</v>
      </c>
      <c r="AE37" s="21">
        <f>'3 Расходы'!AC10</f>
        <v>1595000</v>
      </c>
      <c r="AF37" s="20">
        <f>'3 Расходы'!AD10</f>
        <v>1754500</v>
      </c>
      <c r="AG37" s="21">
        <f>'3 Расходы'!AE10</f>
        <v>1754500</v>
      </c>
      <c r="AH37" s="21">
        <f>'3 Расходы'!AF10</f>
        <v>1754500</v>
      </c>
      <c r="AI37" s="21">
        <f>'3 Расходы'!AG10</f>
        <v>1754500</v>
      </c>
      <c r="AJ37" s="21">
        <f>'3 Расходы'!AH10</f>
        <v>1754500</v>
      </c>
      <c r="AK37" s="21">
        <f>'3 Расходы'!AI10</f>
        <v>1754500</v>
      </c>
      <c r="AL37" s="21">
        <f>'3 Расходы'!AJ10</f>
        <v>1754500</v>
      </c>
      <c r="AM37" s="21">
        <f>'3 Расходы'!AK10</f>
        <v>1754500</v>
      </c>
      <c r="AN37" s="21">
        <f>'3 Расходы'!AL10</f>
        <v>1754500</v>
      </c>
      <c r="AO37" s="21">
        <f>'3 Расходы'!AM10</f>
        <v>1754500</v>
      </c>
      <c r="AP37" s="21">
        <f>'3 Расходы'!AN10</f>
        <v>1754500</v>
      </c>
      <c r="AQ37" s="22">
        <f>'3 Расходы'!AO10</f>
        <v>1754500</v>
      </c>
    </row>
    <row r="38" spans="2:43" s="2" customFormat="1">
      <c r="B38" s="15"/>
      <c r="C38" s="23" t="str">
        <f>'3 Расходы'!B11</f>
        <v>Зарплата_управление</v>
      </c>
      <c r="D38" s="16"/>
      <c r="E38" s="18">
        <f t="shared" si="12"/>
        <v>0</v>
      </c>
      <c r="F38" s="18">
        <f t="shared" si="13"/>
        <v>0</v>
      </c>
      <c r="G38" s="18">
        <f t="shared" si="14"/>
        <v>0</v>
      </c>
      <c r="H38" s="20">
        <f>'3 Расходы'!F11</f>
        <v>0</v>
      </c>
      <c r="I38" s="21">
        <f>'3 Расходы'!G11</f>
        <v>0</v>
      </c>
      <c r="J38" s="21">
        <f>'3 Расходы'!H11</f>
        <v>0</v>
      </c>
      <c r="K38" s="21">
        <f>'3 Расходы'!I11</f>
        <v>0</v>
      </c>
      <c r="L38" s="21">
        <f>'3 Расходы'!J11</f>
        <v>0</v>
      </c>
      <c r="M38" s="21">
        <f>'3 Расходы'!K11</f>
        <v>0</v>
      </c>
      <c r="N38" s="21">
        <f>'3 Расходы'!L11</f>
        <v>0</v>
      </c>
      <c r="O38" s="21">
        <f>'3 Расходы'!M11</f>
        <v>0</v>
      </c>
      <c r="P38" s="21">
        <f>'3 Расходы'!N11</f>
        <v>0</v>
      </c>
      <c r="Q38" s="21">
        <f>'3 Расходы'!O11</f>
        <v>0</v>
      </c>
      <c r="R38" s="21">
        <f>'3 Расходы'!P11</f>
        <v>0</v>
      </c>
      <c r="S38" s="21">
        <f>'3 Расходы'!Q11</f>
        <v>0</v>
      </c>
      <c r="T38" s="20">
        <f>'3 Расходы'!R11</f>
        <v>0</v>
      </c>
      <c r="U38" s="21">
        <f>'3 Расходы'!S11</f>
        <v>0</v>
      </c>
      <c r="V38" s="21">
        <f>'3 Расходы'!T11</f>
        <v>0</v>
      </c>
      <c r="W38" s="21">
        <f>'3 Расходы'!U11</f>
        <v>0</v>
      </c>
      <c r="X38" s="21">
        <f>'3 Расходы'!V11</f>
        <v>0</v>
      </c>
      <c r="Y38" s="21">
        <f>'3 Расходы'!W11</f>
        <v>0</v>
      </c>
      <c r="Z38" s="21">
        <f>'3 Расходы'!X11</f>
        <v>0</v>
      </c>
      <c r="AA38" s="21">
        <f>'3 Расходы'!Y11</f>
        <v>0</v>
      </c>
      <c r="AB38" s="21">
        <f>'3 Расходы'!Z11</f>
        <v>0</v>
      </c>
      <c r="AC38" s="21">
        <f>'3 Расходы'!AA11</f>
        <v>0</v>
      </c>
      <c r="AD38" s="21">
        <f>'3 Расходы'!AB11</f>
        <v>0</v>
      </c>
      <c r="AE38" s="21">
        <f>'3 Расходы'!AC11</f>
        <v>0</v>
      </c>
      <c r="AF38" s="20">
        <f>'3 Расходы'!AD11</f>
        <v>0</v>
      </c>
      <c r="AG38" s="21">
        <f>'3 Расходы'!AE11</f>
        <v>0</v>
      </c>
      <c r="AH38" s="21">
        <f>'3 Расходы'!AF11</f>
        <v>0</v>
      </c>
      <c r="AI38" s="21">
        <f>'3 Расходы'!AG11</f>
        <v>0</v>
      </c>
      <c r="AJ38" s="21">
        <f>'3 Расходы'!AH11</f>
        <v>0</v>
      </c>
      <c r="AK38" s="21">
        <f>'3 Расходы'!AI11</f>
        <v>0</v>
      </c>
      <c r="AL38" s="21">
        <f>'3 Расходы'!AJ11</f>
        <v>0</v>
      </c>
      <c r="AM38" s="21">
        <f>'3 Расходы'!AK11</f>
        <v>0</v>
      </c>
      <c r="AN38" s="21">
        <f>'3 Расходы'!AL11</f>
        <v>0</v>
      </c>
      <c r="AO38" s="21">
        <f>'3 Расходы'!AM11</f>
        <v>0</v>
      </c>
      <c r="AP38" s="21">
        <f>'3 Расходы'!AN11</f>
        <v>0</v>
      </c>
      <c r="AQ38" s="22">
        <f>'3 Расходы'!AO11</f>
        <v>0</v>
      </c>
    </row>
    <row r="39" spans="2:43" s="2" customFormat="1">
      <c r="B39" s="15"/>
      <c r="C39" s="23" t="str">
        <f>'3 Расходы'!B12</f>
        <v>Расходы на техобслуживание</v>
      </c>
      <c r="D39" s="16"/>
      <c r="E39" s="18">
        <f t="shared" si="12"/>
        <v>0</v>
      </c>
      <c r="F39" s="18">
        <f t="shared" si="13"/>
        <v>0</v>
      </c>
      <c r="G39" s="18">
        <f t="shared" si="14"/>
        <v>0</v>
      </c>
      <c r="H39" s="20">
        <f>'3 Расходы'!F12</f>
        <v>0</v>
      </c>
      <c r="I39" s="21">
        <f>'3 Расходы'!G12</f>
        <v>0</v>
      </c>
      <c r="J39" s="21">
        <f>'3 Расходы'!H12</f>
        <v>0</v>
      </c>
      <c r="K39" s="21">
        <f>'3 Расходы'!I12</f>
        <v>0</v>
      </c>
      <c r="L39" s="21">
        <f>'3 Расходы'!J12</f>
        <v>0</v>
      </c>
      <c r="M39" s="21">
        <f>'3 Расходы'!K12</f>
        <v>0</v>
      </c>
      <c r="N39" s="21">
        <f>'3 Расходы'!L12</f>
        <v>0</v>
      </c>
      <c r="O39" s="21">
        <f>'3 Расходы'!M12</f>
        <v>0</v>
      </c>
      <c r="P39" s="21">
        <f>'3 Расходы'!N12</f>
        <v>0</v>
      </c>
      <c r="Q39" s="21">
        <f>'3 Расходы'!O12</f>
        <v>0</v>
      </c>
      <c r="R39" s="21">
        <f>'3 Расходы'!P12</f>
        <v>0</v>
      </c>
      <c r="S39" s="21">
        <f>'3 Расходы'!Q12</f>
        <v>0</v>
      </c>
      <c r="T39" s="20">
        <f>'3 Расходы'!R12</f>
        <v>0</v>
      </c>
      <c r="U39" s="21">
        <f>'3 Расходы'!S12</f>
        <v>0</v>
      </c>
      <c r="V39" s="21">
        <f>'3 Расходы'!T12</f>
        <v>0</v>
      </c>
      <c r="W39" s="21">
        <f>'3 Расходы'!U12</f>
        <v>0</v>
      </c>
      <c r="X39" s="21">
        <f>'3 Расходы'!V12</f>
        <v>0</v>
      </c>
      <c r="Y39" s="21">
        <f>'3 Расходы'!W12</f>
        <v>0</v>
      </c>
      <c r="Z39" s="21">
        <f>'3 Расходы'!X12</f>
        <v>0</v>
      </c>
      <c r="AA39" s="21">
        <f>'3 Расходы'!Y12</f>
        <v>0</v>
      </c>
      <c r="AB39" s="21">
        <f>'3 Расходы'!Z12</f>
        <v>0</v>
      </c>
      <c r="AC39" s="21">
        <f>'3 Расходы'!AA12</f>
        <v>0</v>
      </c>
      <c r="AD39" s="21">
        <f>'3 Расходы'!AB12</f>
        <v>0</v>
      </c>
      <c r="AE39" s="21">
        <f>'3 Расходы'!AC12</f>
        <v>0</v>
      </c>
      <c r="AF39" s="20">
        <f>'3 Расходы'!AD12</f>
        <v>0</v>
      </c>
      <c r="AG39" s="21">
        <f>'3 Расходы'!AE12</f>
        <v>0</v>
      </c>
      <c r="AH39" s="21">
        <f>'3 Расходы'!AF12</f>
        <v>0</v>
      </c>
      <c r="AI39" s="21">
        <f>'3 Расходы'!AG12</f>
        <v>0</v>
      </c>
      <c r="AJ39" s="21">
        <f>'3 Расходы'!AH12</f>
        <v>0</v>
      </c>
      <c r="AK39" s="21">
        <f>'3 Расходы'!AI12</f>
        <v>0</v>
      </c>
      <c r="AL39" s="21">
        <f>'3 Расходы'!AJ12</f>
        <v>0</v>
      </c>
      <c r="AM39" s="21">
        <f>'3 Расходы'!AK12</f>
        <v>0</v>
      </c>
      <c r="AN39" s="21">
        <f>'3 Расходы'!AL12</f>
        <v>0</v>
      </c>
      <c r="AO39" s="21">
        <f>'3 Расходы'!AM12</f>
        <v>0</v>
      </c>
      <c r="AP39" s="21">
        <f>'3 Расходы'!AN12</f>
        <v>0</v>
      </c>
      <c r="AQ39" s="22">
        <f>'3 Расходы'!AO12</f>
        <v>0</v>
      </c>
    </row>
    <row r="40" spans="2:43" s="2" customFormat="1">
      <c r="B40" s="15"/>
      <c r="C40" s="23" t="str">
        <f>'3 Расходы'!B13</f>
        <v xml:space="preserve">Страхование </v>
      </c>
      <c r="D40" s="16"/>
      <c r="E40" s="18">
        <f t="shared" si="12"/>
        <v>0</v>
      </c>
      <c r="F40" s="18">
        <f t="shared" si="13"/>
        <v>0</v>
      </c>
      <c r="G40" s="18">
        <f t="shared" si="14"/>
        <v>0</v>
      </c>
      <c r="H40" s="20">
        <f>'3 Расходы'!F13</f>
        <v>0</v>
      </c>
      <c r="I40" s="21">
        <f>'3 Расходы'!G13</f>
        <v>0</v>
      </c>
      <c r="J40" s="21">
        <f>'3 Расходы'!H13</f>
        <v>0</v>
      </c>
      <c r="K40" s="21">
        <f>'3 Расходы'!I13</f>
        <v>0</v>
      </c>
      <c r="L40" s="21">
        <f>'3 Расходы'!J13</f>
        <v>0</v>
      </c>
      <c r="M40" s="21">
        <f>'3 Расходы'!K13</f>
        <v>0</v>
      </c>
      <c r="N40" s="21">
        <f>'3 Расходы'!L13</f>
        <v>0</v>
      </c>
      <c r="O40" s="21">
        <f>'3 Расходы'!M13</f>
        <v>0</v>
      </c>
      <c r="P40" s="21">
        <f>'3 Расходы'!N13</f>
        <v>0</v>
      </c>
      <c r="Q40" s="21">
        <f>'3 Расходы'!O13</f>
        <v>0</v>
      </c>
      <c r="R40" s="21">
        <f>'3 Расходы'!P13</f>
        <v>0</v>
      </c>
      <c r="S40" s="21">
        <f>'3 Расходы'!Q13</f>
        <v>0</v>
      </c>
      <c r="T40" s="20">
        <f>'3 Расходы'!R13</f>
        <v>0</v>
      </c>
      <c r="U40" s="21">
        <f>'3 Расходы'!S13</f>
        <v>0</v>
      </c>
      <c r="V40" s="21">
        <f>'3 Расходы'!T13</f>
        <v>0</v>
      </c>
      <c r="W40" s="21">
        <f>'3 Расходы'!U13</f>
        <v>0</v>
      </c>
      <c r="X40" s="21">
        <f>'3 Расходы'!V13</f>
        <v>0</v>
      </c>
      <c r="Y40" s="21">
        <f>'3 Расходы'!W13</f>
        <v>0</v>
      </c>
      <c r="Z40" s="21">
        <f>'3 Расходы'!X13</f>
        <v>0</v>
      </c>
      <c r="AA40" s="21">
        <f>'3 Расходы'!Y13</f>
        <v>0</v>
      </c>
      <c r="AB40" s="21">
        <f>'3 Расходы'!Z13</f>
        <v>0</v>
      </c>
      <c r="AC40" s="21">
        <f>'3 Расходы'!AA13</f>
        <v>0</v>
      </c>
      <c r="AD40" s="21">
        <f>'3 Расходы'!AB13</f>
        <v>0</v>
      </c>
      <c r="AE40" s="21">
        <f>'3 Расходы'!AC13</f>
        <v>0</v>
      </c>
      <c r="AF40" s="20">
        <f>'3 Расходы'!AD13</f>
        <v>0</v>
      </c>
      <c r="AG40" s="21">
        <f>'3 Расходы'!AE13</f>
        <v>0</v>
      </c>
      <c r="AH40" s="21">
        <f>'3 Расходы'!AF13</f>
        <v>0</v>
      </c>
      <c r="AI40" s="21">
        <f>'3 Расходы'!AG13</f>
        <v>0</v>
      </c>
      <c r="AJ40" s="21">
        <f>'3 Расходы'!AH13</f>
        <v>0</v>
      </c>
      <c r="AK40" s="21">
        <f>'3 Расходы'!AI13</f>
        <v>0</v>
      </c>
      <c r="AL40" s="21">
        <f>'3 Расходы'!AJ13</f>
        <v>0</v>
      </c>
      <c r="AM40" s="21">
        <f>'3 Расходы'!AK13</f>
        <v>0</v>
      </c>
      <c r="AN40" s="21">
        <f>'3 Расходы'!AL13</f>
        <v>0</v>
      </c>
      <c r="AO40" s="21">
        <f>'3 Расходы'!AM13</f>
        <v>0</v>
      </c>
      <c r="AP40" s="21">
        <f>'3 Расходы'!AN13</f>
        <v>0</v>
      </c>
      <c r="AQ40" s="22">
        <f>'3 Расходы'!AO13</f>
        <v>0</v>
      </c>
    </row>
    <row r="41" spans="2:43" s="2" customFormat="1">
      <c r="B41" s="15"/>
      <c r="C41" s="23" t="str">
        <f>'3 Расходы'!B14</f>
        <v>АХР</v>
      </c>
      <c r="D41" s="16"/>
      <c r="E41" s="18">
        <f t="shared" si="12"/>
        <v>0</v>
      </c>
      <c r="F41" s="18">
        <f t="shared" si="13"/>
        <v>0</v>
      </c>
      <c r="G41" s="18">
        <f t="shared" si="14"/>
        <v>0</v>
      </c>
      <c r="H41" s="20">
        <f>'3 Расходы'!F14</f>
        <v>0</v>
      </c>
      <c r="I41" s="21">
        <f>'3 Расходы'!G14</f>
        <v>0</v>
      </c>
      <c r="J41" s="21">
        <f>'3 Расходы'!H14</f>
        <v>0</v>
      </c>
      <c r="K41" s="21">
        <f>'3 Расходы'!I14</f>
        <v>0</v>
      </c>
      <c r="L41" s="21">
        <f>'3 Расходы'!J14</f>
        <v>0</v>
      </c>
      <c r="M41" s="21">
        <f>'3 Расходы'!K14</f>
        <v>0</v>
      </c>
      <c r="N41" s="21">
        <f>'3 Расходы'!L14</f>
        <v>0</v>
      </c>
      <c r="O41" s="21">
        <f>'3 Расходы'!M14</f>
        <v>0</v>
      </c>
      <c r="P41" s="21">
        <f>'3 Расходы'!N14</f>
        <v>0</v>
      </c>
      <c r="Q41" s="21">
        <f>'3 Расходы'!O14</f>
        <v>0</v>
      </c>
      <c r="R41" s="21">
        <f>'3 Расходы'!P14</f>
        <v>0</v>
      </c>
      <c r="S41" s="21">
        <f>'3 Расходы'!Q14</f>
        <v>0</v>
      </c>
      <c r="T41" s="20">
        <f>'3 Расходы'!R14</f>
        <v>0</v>
      </c>
      <c r="U41" s="21">
        <f>'3 Расходы'!S14</f>
        <v>0</v>
      </c>
      <c r="V41" s="21">
        <f>'3 Расходы'!T14</f>
        <v>0</v>
      </c>
      <c r="W41" s="21">
        <f>'3 Расходы'!U14</f>
        <v>0</v>
      </c>
      <c r="X41" s="21">
        <f>'3 Расходы'!V14</f>
        <v>0</v>
      </c>
      <c r="Y41" s="21">
        <f>'3 Расходы'!W14</f>
        <v>0</v>
      </c>
      <c r="Z41" s="21">
        <f>'3 Расходы'!X14</f>
        <v>0</v>
      </c>
      <c r="AA41" s="21">
        <f>'3 Расходы'!Y14</f>
        <v>0</v>
      </c>
      <c r="AB41" s="21">
        <f>'3 Расходы'!Z14</f>
        <v>0</v>
      </c>
      <c r="AC41" s="21">
        <f>'3 Расходы'!AA14</f>
        <v>0</v>
      </c>
      <c r="AD41" s="21">
        <f>'3 Расходы'!AB14</f>
        <v>0</v>
      </c>
      <c r="AE41" s="21">
        <f>'3 Расходы'!AC14</f>
        <v>0</v>
      </c>
      <c r="AF41" s="20">
        <f>'3 Расходы'!AD14</f>
        <v>0</v>
      </c>
      <c r="AG41" s="21">
        <f>'3 Расходы'!AE14</f>
        <v>0</v>
      </c>
      <c r="AH41" s="21">
        <f>'3 Расходы'!AF14</f>
        <v>0</v>
      </c>
      <c r="AI41" s="21">
        <f>'3 Расходы'!AG14</f>
        <v>0</v>
      </c>
      <c r="AJ41" s="21">
        <f>'3 Расходы'!AH14</f>
        <v>0</v>
      </c>
      <c r="AK41" s="21">
        <f>'3 Расходы'!AI14</f>
        <v>0</v>
      </c>
      <c r="AL41" s="21">
        <f>'3 Расходы'!AJ14</f>
        <v>0</v>
      </c>
      <c r="AM41" s="21">
        <f>'3 Расходы'!AK14</f>
        <v>0</v>
      </c>
      <c r="AN41" s="21">
        <f>'3 Расходы'!AL14</f>
        <v>0</v>
      </c>
      <c r="AO41" s="21">
        <f>'3 Расходы'!AM14</f>
        <v>0</v>
      </c>
      <c r="AP41" s="21">
        <f>'3 Расходы'!AN14</f>
        <v>0</v>
      </c>
      <c r="AQ41" s="22">
        <f>'3 Расходы'!AO14</f>
        <v>0</v>
      </c>
    </row>
    <row r="42" spans="2:43" s="2" customFormat="1">
      <c r="B42" s="15"/>
      <c r="C42" s="23" t="str">
        <f>'3 Расходы'!B15</f>
        <v>Маркетинг</v>
      </c>
      <c r="D42" s="16"/>
      <c r="E42" s="18">
        <f t="shared" si="12"/>
        <v>0</v>
      </c>
      <c r="F42" s="18">
        <f t="shared" si="13"/>
        <v>0</v>
      </c>
      <c r="G42" s="18">
        <f t="shared" si="14"/>
        <v>0</v>
      </c>
      <c r="H42" s="20">
        <f>'3 Расходы'!F15</f>
        <v>0</v>
      </c>
      <c r="I42" s="21">
        <f>'3 Расходы'!G15</f>
        <v>0</v>
      </c>
      <c r="J42" s="21">
        <f>'3 Расходы'!H15</f>
        <v>0</v>
      </c>
      <c r="K42" s="21">
        <f>'3 Расходы'!I15</f>
        <v>0</v>
      </c>
      <c r="L42" s="21">
        <f>'3 Расходы'!J15</f>
        <v>0</v>
      </c>
      <c r="M42" s="21">
        <f>'3 Расходы'!K15</f>
        <v>0</v>
      </c>
      <c r="N42" s="21">
        <f>'3 Расходы'!L15</f>
        <v>0</v>
      </c>
      <c r="O42" s="21">
        <f>'3 Расходы'!M15</f>
        <v>0</v>
      </c>
      <c r="P42" s="21">
        <f>'3 Расходы'!N15</f>
        <v>0</v>
      </c>
      <c r="Q42" s="21">
        <f>'3 Расходы'!O15</f>
        <v>0</v>
      </c>
      <c r="R42" s="21">
        <f>'3 Расходы'!P15</f>
        <v>0</v>
      </c>
      <c r="S42" s="21">
        <f>'3 Расходы'!Q15</f>
        <v>0</v>
      </c>
      <c r="T42" s="20">
        <f>'3 Расходы'!R15</f>
        <v>0</v>
      </c>
      <c r="U42" s="21">
        <f>'3 Расходы'!S15</f>
        <v>0</v>
      </c>
      <c r="V42" s="21">
        <f>'3 Расходы'!T15</f>
        <v>0</v>
      </c>
      <c r="W42" s="21">
        <f>'3 Расходы'!U15</f>
        <v>0</v>
      </c>
      <c r="X42" s="21">
        <f>'3 Расходы'!V15</f>
        <v>0</v>
      </c>
      <c r="Y42" s="21">
        <f>'3 Расходы'!W15</f>
        <v>0</v>
      </c>
      <c r="Z42" s="21">
        <f>'3 Расходы'!X15</f>
        <v>0</v>
      </c>
      <c r="AA42" s="21">
        <f>'3 Расходы'!Y15</f>
        <v>0</v>
      </c>
      <c r="AB42" s="21">
        <f>'3 Расходы'!Z15</f>
        <v>0</v>
      </c>
      <c r="AC42" s="21">
        <f>'3 Расходы'!AA15</f>
        <v>0</v>
      </c>
      <c r="AD42" s="21">
        <f>'3 Расходы'!AB15</f>
        <v>0</v>
      </c>
      <c r="AE42" s="21">
        <f>'3 Расходы'!AC15</f>
        <v>0</v>
      </c>
      <c r="AF42" s="20">
        <f>'3 Расходы'!AD15</f>
        <v>0</v>
      </c>
      <c r="AG42" s="21">
        <f>'3 Расходы'!AE15</f>
        <v>0</v>
      </c>
      <c r="AH42" s="21">
        <f>'3 Расходы'!AF15</f>
        <v>0</v>
      </c>
      <c r="AI42" s="21">
        <f>'3 Расходы'!AG15</f>
        <v>0</v>
      </c>
      <c r="AJ42" s="21">
        <f>'3 Расходы'!AH15</f>
        <v>0</v>
      </c>
      <c r="AK42" s="21">
        <f>'3 Расходы'!AI15</f>
        <v>0</v>
      </c>
      <c r="AL42" s="21">
        <f>'3 Расходы'!AJ15</f>
        <v>0</v>
      </c>
      <c r="AM42" s="21">
        <f>'3 Расходы'!AK15</f>
        <v>0</v>
      </c>
      <c r="AN42" s="21">
        <f>'3 Расходы'!AL15</f>
        <v>0</v>
      </c>
      <c r="AO42" s="21">
        <f>'3 Расходы'!AM15</f>
        <v>0</v>
      </c>
      <c r="AP42" s="21">
        <f>'3 Расходы'!AN15</f>
        <v>0</v>
      </c>
      <c r="AQ42" s="22">
        <f>'3 Расходы'!AO15</f>
        <v>0</v>
      </c>
    </row>
    <row r="43" spans="2:43" s="2" customFormat="1">
      <c r="B43" s="15"/>
      <c r="C43" s="23" t="str">
        <f>'3 Расходы'!B16</f>
        <v>Отчисления на реинвестирование</v>
      </c>
      <c r="D43" s="16"/>
      <c r="E43" s="18">
        <f t="shared" si="12"/>
        <v>0</v>
      </c>
      <c r="F43" s="18">
        <f t="shared" si="13"/>
        <v>0</v>
      </c>
      <c r="G43" s="18">
        <f t="shared" si="14"/>
        <v>0</v>
      </c>
      <c r="H43" s="20">
        <f>'3 Расходы'!F16</f>
        <v>0</v>
      </c>
      <c r="I43" s="21">
        <f>'3 Расходы'!G16</f>
        <v>0</v>
      </c>
      <c r="J43" s="21">
        <f>'3 Расходы'!H16</f>
        <v>0</v>
      </c>
      <c r="K43" s="21">
        <f>'3 Расходы'!I16</f>
        <v>0</v>
      </c>
      <c r="L43" s="21">
        <f>'3 Расходы'!J16</f>
        <v>0</v>
      </c>
      <c r="M43" s="21">
        <f>'3 Расходы'!K16</f>
        <v>0</v>
      </c>
      <c r="N43" s="21">
        <f>'3 Расходы'!L16</f>
        <v>0</v>
      </c>
      <c r="O43" s="21">
        <f>'3 Расходы'!M16</f>
        <v>0</v>
      </c>
      <c r="P43" s="21">
        <f>'3 Расходы'!N16</f>
        <v>0</v>
      </c>
      <c r="Q43" s="21">
        <f>'3 Расходы'!O16</f>
        <v>0</v>
      </c>
      <c r="R43" s="21">
        <f>'3 Расходы'!P16</f>
        <v>0</v>
      </c>
      <c r="S43" s="21">
        <f>'3 Расходы'!Q16</f>
        <v>0</v>
      </c>
      <c r="T43" s="20">
        <f>'3 Расходы'!R16</f>
        <v>0</v>
      </c>
      <c r="U43" s="21">
        <f>'3 Расходы'!S16</f>
        <v>0</v>
      </c>
      <c r="V43" s="21">
        <f>'3 Расходы'!T16</f>
        <v>0</v>
      </c>
      <c r="W43" s="21">
        <f>'3 Расходы'!U16</f>
        <v>0</v>
      </c>
      <c r="X43" s="21">
        <f>'3 Расходы'!V16</f>
        <v>0</v>
      </c>
      <c r="Y43" s="21">
        <f>'3 Расходы'!W16</f>
        <v>0</v>
      </c>
      <c r="Z43" s="21">
        <f>'3 Расходы'!X16</f>
        <v>0</v>
      </c>
      <c r="AA43" s="21">
        <f>'3 Расходы'!Y16</f>
        <v>0</v>
      </c>
      <c r="AB43" s="21">
        <f>'3 Расходы'!Z16</f>
        <v>0</v>
      </c>
      <c r="AC43" s="21">
        <f>'3 Расходы'!AA16</f>
        <v>0</v>
      </c>
      <c r="AD43" s="21">
        <f>'3 Расходы'!AB16</f>
        <v>0</v>
      </c>
      <c r="AE43" s="21">
        <f>'3 Расходы'!AC16</f>
        <v>0</v>
      </c>
      <c r="AF43" s="20">
        <f>'3 Расходы'!AD16</f>
        <v>0</v>
      </c>
      <c r="AG43" s="21">
        <f>'3 Расходы'!AE16</f>
        <v>0</v>
      </c>
      <c r="AH43" s="21">
        <f>'3 Расходы'!AF16</f>
        <v>0</v>
      </c>
      <c r="AI43" s="21">
        <f>'3 Расходы'!AG16</f>
        <v>0</v>
      </c>
      <c r="AJ43" s="21">
        <f>'3 Расходы'!AH16</f>
        <v>0</v>
      </c>
      <c r="AK43" s="21">
        <f>'3 Расходы'!AI16</f>
        <v>0</v>
      </c>
      <c r="AL43" s="21">
        <f>'3 Расходы'!AJ16</f>
        <v>0</v>
      </c>
      <c r="AM43" s="21">
        <f>'3 Расходы'!AK16</f>
        <v>0</v>
      </c>
      <c r="AN43" s="21">
        <f>'3 Расходы'!AL16</f>
        <v>0</v>
      </c>
      <c r="AO43" s="21">
        <f>'3 Расходы'!AM16</f>
        <v>0</v>
      </c>
      <c r="AP43" s="21">
        <f>'3 Расходы'!AN16</f>
        <v>0</v>
      </c>
      <c r="AQ43" s="22">
        <f>'3 Расходы'!AO16</f>
        <v>0</v>
      </c>
    </row>
    <row r="44" spans="2:43" s="2" customFormat="1">
      <c r="B44" s="15"/>
      <c r="C44" s="23" t="str">
        <f>'3 Расходы'!B17</f>
        <v xml:space="preserve">Аварийный фонд </v>
      </c>
      <c r="D44" s="16"/>
      <c r="E44" s="18">
        <f t="shared" si="12"/>
        <v>0</v>
      </c>
      <c r="F44" s="18">
        <f t="shared" si="13"/>
        <v>0</v>
      </c>
      <c r="G44" s="18">
        <f t="shared" si="14"/>
        <v>0</v>
      </c>
      <c r="H44" s="20">
        <f>'3 Расходы'!F17</f>
        <v>0</v>
      </c>
      <c r="I44" s="21">
        <f>'3 Расходы'!G17</f>
        <v>0</v>
      </c>
      <c r="J44" s="21">
        <f>'3 Расходы'!H17</f>
        <v>0</v>
      </c>
      <c r="K44" s="21">
        <f>'3 Расходы'!I17</f>
        <v>0</v>
      </c>
      <c r="L44" s="21">
        <f>'3 Расходы'!J17</f>
        <v>0</v>
      </c>
      <c r="M44" s="21">
        <f>'3 Расходы'!K17</f>
        <v>0</v>
      </c>
      <c r="N44" s="21">
        <f>'3 Расходы'!L17</f>
        <v>0</v>
      </c>
      <c r="O44" s="21">
        <f>'3 Расходы'!M17</f>
        <v>0</v>
      </c>
      <c r="P44" s="21">
        <f>'3 Расходы'!N17</f>
        <v>0</v>
      </c>
      <c r="Q44" s="21">
        <f>'3 Расходы'!O17</f>
        <v>0</v>
      </c>
      <c r="R44" s="21">
        <f>'3 Расходы'!P17</f>
        <v>0</v>
      </c>
      <c r="S44" s="21">
        <f>'3 Расходы'!Q17</f>
        <v>0</v>
      </c>
      <c r="T44" s="20">
        <f>'3 Расходы'!R17</f>
        <v>0</v>
      </c>
      <c r="U44" s="21">
        <f>'3 Расходы'!S17</f>
        <v>0</v>
      </c>
      <c r="V44" s="21">
        <f>'3 Расходы'!T17</f>
        <v>0</v>
      </c>
      <c r="W44" s="21">
        <f>'3 Расходы'!U17</f>
        <v>0</v>
      </c>
      <c r="X44" s="21">
        <f>'3 Расходы'!V17</f>
        <v>0</v>
      </c>
      <c r="Y44" s="21">
        <f>'3 Расходы'!W17</f>
        <v>0</v>
      </c>
      <c r="Z44" s="21">
        <f>'3 Расходы'!X17</f>
        <v>0</v>
      </c>
      <c r="AA44" s="21">
        <f>'3 Расходы'!Y17</f>
        <v>0</v>
      </c>
      <c r="AB44" s="21">
        <f>'3 Расходы'!Z17</f>
        <v>0</v>
      </c>
      <c r="AC44" s="21">
        <f>'3 Расходы'!AA17</f>
        <v>0</v>
      </c>
      <c r="AD44" s="21">
        <f>'3 Расходы'!AB17</f>
        <v>0</v>
      </c>
      <c r="AE44" s="21">
        <f>'3 Расходы'!AC17</f>
        <v>0</v>
      </c>
      <c r="AF44" s="20">
        <f>'3 Расходы'!AD17</f>
        <v>0</v>
      </c>
      <c r="AG44" s="21">
        <f>'3 Расходы'!AE17</f>
        <v>0</v>
      </c>
      <c r="AH44" s="21">
        <f>'3 Расходы'!AF17</f>
        <v>0</v>
      </c>
      <c r="AI44" s="21">
        <f>'3 Расходы'!AG17</f>
        <v>0</v>
      </c>
      <c r="AJ44" s="21">
        <f>'3 Расходы'!AH17</f>
        <v>0</v>
      </c>
      <c r="AK44" s="21">
        <f>'3 Расходы'!AI17</f>
        <v>0</v>
      </c>
      <c r="AL44" s="21">
        <f>'3 Расходы'!AJ17</f>
        <v>0</v>
      </c>
      <c r="AM44" s="21">
        <f>'3 Расходы'!AK17</f>
        <v>0</v>
      </c>
      <c r="AN44" s="21">
        <f>'3 Расходы'!AL17</f>
        <v>0</v>
      </c>
      <c r="AO44" s="21">
        <f>'3 Расходы'!AM17</f>
        <v>0</v>
      </c>
      <c r="AP44" s="21">
        <f>'3 Расходы'!AN17</f>
        <v>0</v>
      </c>
      <c r="AQ44" s="22">
        <f>'3 Расходы'!AO17</f>
        <v>0</v>
      </c>
    </row>
    <row r="45" spans="2:43" s="2" customFormat="1">
      <c r="B45" s="15"/>
      <c r="C45" s="23" t="str">
        <f>'3 Расходы'!B18</f>
        <v xml:space="preserve">Этикетки </v>
      </c>
      <c r="D45" s="16"/>
      <c r="E45" s="18">
        <f t="shared" si="12"/>
        <v>8400000</v>
      </c>
      <c r="F45" s="18">
        <f t="shared" si="13"/>
        <v>9240000</v>
      </c>
      <c r="G45" s="18">
        <f t="shared" si="14"/>
        <v>10164000</v>
      </c>
      <c r="H45" s="20">
        <f>'3 Расходы'!F18</f>
        <v>700000</v>
      </c>
      <c r="I45" s="21">
        <f>'3 Расходы'!G18</f>
        <v>700000</v>
      </c>
      <c r="J45" s="21">
        <f>'3 Расходы'!H18</f>
        <v>700000</v>
      </c>
      <c r="K45" s="21">
        <f>'3 Расходы'!I18</f>
        <v>700000</v>
      </c>
      <c r="L45" s="21">
        <f>'3 Расходы'!J18</f>
        <v>700000</v>
      </c>
      <c r="M45" s="21">
        <f>'3 Расходы'!K18</f>
        <v>700000</v>
      </c>
      <c r="N45" s="21">
        <f>'3 Расходы'!L18</f>
        <v>700000</v>
      </c>
      <c r="O45" s="21">
        <f>'3 Расходы'!M18</f>
        <v>700000</v>
      </c>
      <c r="P45" s="21">
        <f>'3 Расходы'!N18</f>
        <v>700000</v>
      </c>
      <c r="Q45" s="21">
        <f>'3 Расходы'!O18</f>
        <v>700000</v>
      </c>
      <c r="R45" s="21">
        <f>'3 Расходы'!P18</f>
        <v>700000</v>
      </c>
      <c r="S45" s="21">
        <f>'3 Расходы'!Q18</f>
        <v>700000</v>
      </c>
      <c r="T45" s="20">
        <f>'3 Расходы'!R18</f>
        <v>770000</v>
      </c>
      <c r="U45" s="21">
        <f>'3 Расходы'!S18</f>
        <v>770000</v>
      </c>
      <c r="V45" s="21">
        <f>'3 Расходы'!T18</f>
        <v>770000</v>
      </c>
      <c r="W45" s="21">
        <f>'3 Расходы'!U18</f>
        <v>770000</v>
      </c>
      <c r="X45" s="21">
        <f>'3 Расходы'!V18</f>
        <v>770000</v>
      </c>
      <c r="Y45" s="21">
        <f>'3 Расходы'!W18</f>
        <v>770000</v>
      </c>
      <c r="Z45" s="21">
        <f>'3 Расходы'!X18</f>
        <v>770000</v>
      </c>
      <c r="AA45" s="21">
        <f>'3 Расходы'!Y18</f>
        <v>770000</v>
      </c>
      <c r="AB45" s="21">
        <f>'3 Расходы'!Z18</f>
        <v>770000</v>
      </c>
      <c r="AC45" s="21">
        <f>'3 Расходы'!AA18</f>
        <v>770000</v>
      </c>
      <c r="AD45" s="21">
        <f>'3 Расходы'!AB18</f>
        <v>770000</v>
      </c>
      <c r="AE45" s="21">
        <f>'3 Расходы'!AC18</f>
        <v>770000</v>
      </c>
      <c r="AF45" s="20">
        <f>'3 Расходы'!AD18</f>
        <v>847000</v>
      </c>
      <c r="AG45" s="21">
        <f>'3 Расходы'!AE18</f>
        <v>847000</v>
      </c>
      <c r="AH45" s="21">
        <f>'3 Расходы'!AF18</f>
        <v>847000</v>
      </c>
      <c r="AI45" s="21">
        <f>'3 Расходы'!AG18</f>
        <v>847000</v>
      </c>
      <c r="AJ45" s="21">
        <f>'3 Расходы'!AH18</f>
        <v>847000</v>
      </c>
      <c r="AK45" s="21">
        <f>'3 Расходы'!AI18</f>
        <v>847000</v>
      </c>
      <c r="AL45" s="21">
        <f>'3 Расходы'!AJ18</f>
        <v>847000</v>
      </c>
      <c r="AM45" s="21">
        <f>'3 Расходы'!AK18</f>
        <v>847000</v>
      </c>
      <c r="AN45" s="21">
        <f>'3 Расходы'!AL18</f>
        <v>847000</v>
      </c>
      <c r="AO45" s="21">
        <f>'3 Расходы'!AM18</f>
        <v>847000</v>
      </c>
      <c r="AP45" s="21">
        <f>'3 Расходы'!AN18</f>
        <v>847000</v>
      </c>
      <c r="AQ45" s="22">
        <f>'3 Расходы'!AO18</f>
        <v>847000</v>
      </c>
    </row>
    <row r="46" spans="2:43" s="2" customFormat="1">
      <c r="B46" s="15"/>
      <c r="C46" s="23" t="str">
        <f>'3 Расходы'!B19</f>
        <v xml:space="preserve">Расходы </v>
      </c>
      <c r="D46" s="16"/>
      <c r="E46" s="18">
        <f t="shared" si="12"/>
        <v>0</v>
      </c>
      <c r="F46" s="18">
        <f t="shared" si="13"/>
        <v>0</v>
      </c>
      <c r="G46" s="18">
        <f t="shared" si="14"/>
        <v>0</v>
      </c>
      <c r="H46" s="20">
        <f>'3 Расходы'!F19</f>
        <v>0</v>
      </c>
      <c r="I46" s="21">
        <f>'3 Расходы'!G19</f>
        <v>0</v>
      </c>
      <c r="J46" s="21">
        <f>'3 Расходы'!H19</f>
        <v>0</v>
      </c>
      <c r="K46" s="21">
        <f>'3 Расходы'!I19</f>
        <v>0</v>
      </c>
      <c r="L46" s="21">
        <f>'3 Расходы'!J19</f>
        <v>0</v>
      </c>
      <c r="M46" s="21">
        <f>'3 Расходы'!K19</f>
        <v>0</v>
      </c>
      <c r="N46" s="21">
        <f>'3 Расходы'!L19</f>
        <v>0</v>
      </c>
      <c r="O46" s="21">
        <f>'3 Расходы'!M19</f>
        <v>0</v>
      </c>
      <c r="P46" s="21">
        <f>'3 Расходы'!N19</f>
        <v>0</v>
      </c>
      <c r="Q46" s="21">
        <f>'3 Расходы'!O19</f>
        <v>0</v>
      </c>
      <c r="R46" s="21">
        <f>'3 Расходы'!P19</f>
        <v>0</v>
      </c>
      <c r="S46" s="22">
        <f>'3 Расходы'!Q19</f>
        <v>0</v>
      </c>
      <c r="T46" s="21">
        <f>'3 Расходы'!R19</f>
        <v>0</v>
      </c>
      <c r="U46" s="21">
        <f>'3 Расходы'!S19</f>
        <v>0</v>
      </c>
      <c r="V46" s="21">
        <f>'3 Расходы'!T19</f>
        <v>0</v>
      </c>
      <c r="W46" s="21">
        <f>'3 Расходы'!U19</f>
        <v>0</v>
      </c>
      <c r="X46" s="21">
        <f>'3 Расходы'!V19</f>
        <v>0</v>
      </c>
      <c r="Y46" s="21">
        <f>'3 Расходы'!W19</f>
        <v>0</v>
      </c>
      <c r="Z46" s="21">
        <f>'3 Расходы'!X19</f>
        <v>0</v>
      </c>
      <c r="AA46" s="21">
        <f>'3 Расходы'!Y19</f>
        <v>0</v>
      </c>
      <c r="AB46" s="21">
        <f>'3 Расходы'!Z19</f>
        <v>0</v>
      </c>
      <c r="AC46" s="21">
        <f>'3 Расходы'!AA19</f>
        <v>0</v>
      </c>
      <c r="AD46" s="21">
        <f>'3 Расходы'!AB19</f>
        <v>0</v>
      </c>
      <c r="AE46" s="21">
        <f>'3 Расходы'!AC19</f>
        <v>0</v>
      </c>
      <c r="AF46" s="20">
        <f>'3 Расходы'!AD19</f>
        <v>0</v>
      </c>
      <c r="AG46" s="21">
        <f>'3 Расходы'!AE19</f>
        <v>0</v>
      </c>
      <c r="AH46" s="21">
        <f>'3 Расходы'!AF19</f>
        <v>0</v>
      </c>
      <c r="AI46" s="21">
        <f>'3 Расходы'!AG19</f>
        <v>0</v>
      </c>
      <c r="AJ46" s="21">
        <f>'3 Расходы'!AH19</f>
        <v>0</v>
      </c>
      <c r="AK46" s="21">
        <f>'3 Расходы'!AI19</f>
        <v>0</v>
      </c>
      <c r="AL46" s="21">
        <f>'3 Расходы'!AJ19</f>
        <v>0</v>
      </c>
      <c r="AM46" s="21">
        <f>'3 Расходы'!AK19</f>
        <v>0</v>
      </c>
      <c r="AN46" s="21">
        <f>'3 Расходы'!AL19</f>
        <v>0</v>
      </c>
      <c r="AO46" s="21">
        <f>'3 Расходы'!AM19</f>
        <v>0</v>
      </c>
      <c r="AP46" s="21">
        <f>'3 Расходы'!AN19</f>
        <v>0</v>
      </c>
      <c r="AQ46" s="22">
        <f>'3 Расходы'!AO19</f>
        <v>0</v>
      </c>
    </row>
    <row r="47" spans="2:43" s="2" customFormat="1">
      <c r="B47" s="15"/>
      <c r="C47" s="23" t="str">
        <f>'3 Расходы'!B20</f>
        <v xml:space="preserve">Посуда и пакеты </v>
      </c>
      <c r="D47" s="16"/>
      <c r="E47" s="18">
        <f t="shared" si="12"/>
        <v>3600000</v>
      </c>
      <c r="F47" s="18">
        <f t="shared" si="13"/>
        <v>3960000</v>
      </c>
      <c r="G47" s="18">
        <f t="shared" si="14"/>
        <v>4356000</v>
      </c>
      <c r="H47" s="20">
        <f>'3 Расходы'!F20</f>
        <v>300000</v>
      </c>
      <c r="I47" s="21">
        <f>'3 Расходы'!G20</f>
        <v>300000</v>
      </c>
      <c r="J47" s="21">
        <f>'3 Расходы'!H20</f>
        <v>300000</v>
      </c>
      <c r="K47" s="21">
        <f>'3 Расходы'!I20</f>
        <v>300000</v>
      </c>
      <c r="L47" s="21">
        <f>'3 Расходы'!J20</f>
        <v>300000</v>
      </c>
      <c r="M47" s="21">
        <f>'3 Расходы'!K20</f>
        <v>300000</v>
      </c>
      <c r="N47" s="21">
        <f>'3 Расходы'!L20</f>
        <v>300000</v>
      </c>
      <c r="O47" s="21">
        <f>'3 Расходы'!M20</f>
        <v>300000</v>
      </c>
      <c r="P47" s="21">
        <f>'3 Расходы'!N20</f>
        <v>300000</v>
      </c>
      <c r="Q47" s="21">
        <f>'3 Расходы'!O20</f>
        <v>300000</v>
      </c>
      <c r="R47" s="21">
        <f>'3 Расходы'!P20</f>
        <v>300000</v>
      </c>
      <c r="S47" s="21">
        <f>'3 Расходы'!Q20</f>
        <v>300000</v>
      </c>
      <c r="T47" s="20">
        <f>'3 Расходы'!R20</f>
        <v>330000</v>
      </c>
      <c r="U47" s="21">
        <f>'3 Расходы'!S20</f>
        <v>330000</v>
      </c>
      <c r="V47" s="21">
        <f>'3 Расходы'!T20</f>
        <v>330000</v>
      </c>
      <c r="W47" s="21">
        <f>'3 Расходы'!U20</f>
        <v>330000</v>
      </c>
      <c r="X47" s="21">
        <f>'3 Расходы'!V20</f>
        <v>330000</v>
      </c>
      <c r="Y47" s="21">
        <f>'3 Расходы'!W20</f>
        <v>330000</v>
      </c>
      <c r="Z47" s="21">
        <f>'3 Расходы'!X20</f>
        <v>330000</v>
      </c>
      <c r="AA47" s="21">
        <f>'3 Расходы'!Y20</f>
        <v>330000</v>
      </c>
      <c r="AB47" s="21">
        <f>'3 Расходы'!Z20</f>
        <v>330000</v>
      </c>
      <c r="AC47" s="21">
        <f>'3 Расходы'!AA20</f>
        <v>330000</v>
      </c>
      <c r="AD47" s="21">
        <f>'3 Расходы'!AB20</f>
        <v>330000</v>
      </c>
      <c r="AE47" s="21">
        <f>'3 Расходы'!AC20</f>
        <v>330000</v>
      </c>
      <c r="AF47" s="20">
        <f>'3 Расходы'!AD20</f>
        <v>363000</v>
      </c>
      <c r="AG47" s="21">
        <f>'3 Расходы'!AE20</f>
        <v>363000</v>
      </c>
      <c r="AH47" s="21">
        <f>'3 Расходы'!AF20</f>
        <v>363000</v>
      </c>
      <c r="AI47" s="21">
        <f>'3 Расходы'!AG20</f>
        <v>363000</v>
      </c>
      <c r="AJ47" s="21">
        <f>'3 Расходы'!AH20</f>
        <v>363000</v>
      </c>
      <c r="AK47" s="21">
        <f>'3 Расходы'!AI20</f>
        <v>363000</v>
      </c>
      <c r="AL47" s="21">
        <f>'3 Расходы'!AJ20</f>
        <v>363000</v>
      </c>
      <c r="AM47" s="21">
        <f>'3 Расходы'!AK20</f>
        <v>363000</v>
      </c>
      <c r="AN47" s="21">
        <f>'3 Расходы'!AL20</f>
        <v>363000</v>
      </c>
      <c r="AO47" s="21">
        <f>'3 Расходы'!AM20</f>
        <v>363000</v>
      </c>
      <c r="AP47" s="21">
        <f>'3 Расходы'!AN20</f>
        <v>363000</v>
      </c>
      <c r="AQ47" s="22">
        <f>'3 Расходы'!AO20</f>
        <v>363000</v>
      </c>
    </row>
    <row r="48" spans="2:43" s="2" customFormat="1">
      <c r="B48" s="15"/>
      <c r="C48" s="23" t="str">
        <f>'3 Расходы'!B21</f>
        <v xml:space="preserve">Мука ,яйца ,приправы </v>
      </c>
      <c r="D48" s="16"/>
      <c r="E48" s="18">
        <f t="shared" si="12"/>
        <v>16830000</v>
      </c>
      <c r="F48" s="18">
        <f t="shared" si="13"/>
        <v>18513000</v>
      </c>
      <c r="G48" s="18">
        <f t="shared" si="14"/>
        <v>20364300</v>
      </c>
      <c r="H48" s="20">
        <f>'3 Расходы'!F21</f>
        <v>1402500</v>
      </c>
      <c r="I48" s="21">
        <f>'3 Расходы'!G21</f>
        <v>1402500</v>
      </c>
      <c r="J48" s="21">
        <f>'3 Расходы'!H21</f>
        <v>1402500</v>
      </c>
      <c r="K48" s="21">
        <f>'3 Расходы'!I21</f>
        <v>1402500</v>
      </c>
      <c r="L48" s="21">
        <f>'3 Расходы'!J21</f>
        <v>1402500</v>
      </c>
      <c r="M48" s="21">
        <f>'3 Расходы'!K21</f>
        <v>1402500</v>
      </c>
      <c r="N48" s="21">
        <f>'3 Расходы'!L21</f>
        <v>1402500</v>
      </c>
      <c r="O48" s="21">
        <f>'3 Расходы'!M21</f>
        <v>1402500</v>
      </c>
      <c r="P48" s="21">
        <f>'3 Расходы'!N21</f>
        <v>1402500</v>
      </c>
      <c r="Q48" s="21">
        <f>'3 Расходы'!O21</f>
        <v>1402500</v>
      </c>
      <c r="R48" s="21">
        <f>'3 Расходы'!P21</f>
        <v>1402500</v>
      </c>
      <c r="S48" s="21">
        <f>'3 Расходы'!Q21</f>
        <v>1402500</v>
      </c>
      <c r="T48" s="20">
        <f>'3 Расходы'!R21</f>
        <v>1542750</v>
      </c>
      <c r="U48" s="21">
        <f>'3 Расходы'!S21</f>
        <v>1542750</v>
      </c>
      <c r="V48" s="21">
        <f>'3 Расходы'!T21</f>
        <v>1542750</v>
      </c>
      <c r="W48" s="21">
        <f>'3 Расходы'!U21</f>
        <v>1542750</v>
      </c>
      <c r="X48" s="21">
        <f>'3 Расходы'!V21</f>
        <v>1542750</v>
      </c>
      <c r="Y48" s="21">
        <f>'3 Расходы'!W21</f>
        <v>1542750</v>
      </c>
      <c r="Z48" s="21">
        <f>'3 Расходы'!X21</f>
        <v>1542750</v>
      </c>
      <c r="AA48" s="21">
        <f>'3 Расходы'!Y21</f>
        <v>1542750</v>
      </c>
      <c r="AB48" s="21">
        <f>'3 Расходы'!Z21</f>
        <v>1542750</v>
      </c>
      <c r="AC48" s="21">
        <f>'3 Расходы'!AA21</f>
        <v>1542750</v>
      </c>
      <c r="AD48" s="21">
        <f>'3 Расходы'!AB21</f>
        <v>1542750</v>
      </c>
      <c r="AE48" s="21">
        <f>'3 Расходы'!AC21</f>
        <v>1542750</v>
      </c>
      <c r="AF48" s="20">
        <f>'3 Расходы'!AD21</f>
        <v>1697025</v>
      </c>
      <c r="AG48" s="21">
        <f>'3 Расходы'!AE21</f>
        <v>1697025</v>
      </c>
      <c r="AH48" s="21">
        <f>'3 Расходы'!AF21</f>
        <v>1697025</v>
      </c>
      <c r="AI48" s="21">
        <f>'3 Расходы'!AG21</f>
        <v>1697025</v>
      </c>
      <c r="AJ48" s="21">
        <f>'3 Расходы'!AH21</f>
        <v>1697025</v>
      </c>
      <c r="AK48" s="21">
        <f>'3 Расходы'!AI21</f>
        <v>1697025</v>
      </c>
      <c r="AL48" s="21">
        <f>'3 Расходы'!AJ21</f>
        <v>1697025</v>
      </c>
      <c r="AM48" s="21">
        <f>'3 Расходы'!AK21</f>
        <v>1697025</v>
      </c>
      <c r="AN48" s="21">
        <f>'3 Расходы'!AL21</f>
        <v>1697025</v>
      </c>
      <c r="AO48" s="21">
        <f>'3 Расходы'!AM21</f>
        <v>1697025</v>
      </c>
      <c r="AP48" s="21">
        <f>'3 Расходы'!AN21</f>
        <v>1697025</v>
      </c>
      <c r="AQ48" s="22">
        <f>'3 Расходы'!AO21</f>
        <v>1697025</v>
      </c>
    </row>
    <row r="49" spans="2:43" s="2" customFormat="1">
      <c r="B49" s="15"/>
      <c r="C49" s="23" t="str">
        <f>'3 Расходы'!B22</f>
        <v xml:space="preserve">Мясо ,жир </v>
      </c>
      <c r="D49" s="16"/>
      <c r="E49" s="18">
        <f t="shared" si="12"/>
        <v>161414400</v>
      </c>
      <c r="F49" s="18">
        <f t="shared" si="13"/>
        <v>177555840</v>
      </c>
      <c r="G49" s="18">
        <f t="shared" si="14"/>
        <v>195311424</v>
      </c>
      <c r="H49" s="20">
        <f>'3 Расходы'!F22</f>
        <v>13451200</v>
      </c>
      <c r="I49" s="21">
        <f>'3 Расходы'!G22</f>
        <v>13451200</v>
      </c>
      <c r="J49" s="21">
        <f>'3 Расходы'!H22</f>
        <v>13451200</v>
      </c>
      <c r="K49" s="21">
        <f>'3 Расходы'!I22</f>
        <v>13451200</v>
      </c>
      <c r="L49" s="21">
        <f>'3 Расходы'!J22</f>
        <v>13451200</v>
      </c>
      <c r="M49" s="21">
        <f>'3 Расходы'!K22</f>
        <v>13451200</v>
      </c>
      <c r="N49" s="21">
        <f>'3 Расходы'!L22</f>
        <v>13451200</v>
      </c>
      <c r="O49" s="21">
        <f>'3 Расходы'!M22</f>
        <v>13451200</v>
      </c>
      <c r="P49" s="21">
        <f>'3 Расходы'!N22</f>
        <v>13451200</v>
      </c>
      <c r="Q49" s="21">
        <f>'3 Расходы'!O22</f>
        <v>13451200</v>
      </c>
      <c r="R49" s="21">
        <f>'3 Расходы'!P22</f>
        <v>13451200</v>
      </c>
      <c r="S49" s="21">
        <f>'3 Расходы'!Q22</f>
        <v>13451200</v>
      </c>
      <c r="T49" s="20">
        <f>'3 Расходы'!R22</f>
        <v>14796320</v>
      </c>
      <c r="U49" s="21">
        <f>'3 Расходы'!S22</f>
        <v>14796320</v>
      </c>
      <c r="V49" s="21">
        <f>'3 Расходы'!T22</f>
        <v>14796320</v>
      </c>
      <c r="W49" s="21">
        <f>'3 Расходы'!U22</f>
        <v>14796320</v>
      </c>
      <c r="X49" s="21">
        <f>'3 Расходы'!V22</f>
        <v>14796320</v>
      </c>
      <c r="Y49" s="21">
        <f>'3 Расходы'!W22</f>
        <v>14796320</v>
      </c>
      <c r="Z49" s="21">
        <f>'3 Расходы'!X22</f>
        <v>14796320</v>
      </c>
      <c r="AA49" s="21">
        <f>'3 Расходы'!Y22</f>
        <v>14796320</v>
      </c>
      <c r="AB49" s="21">
        <f>'3 Расходы'!Z22</f>
        <v>14796320</v>
      </c>
      <c r="AC49" s="21">
        <f>'3 Расходы'!AA22</f>
        <v>14796320</v>
      </c>
      <c r="AD49" s="21">
        <f>'3 Расходы'!AB22</f>
        <v>14796320</v>
      </c>
      <c r="AE49" s="21">
        <f>'3 Расходы'!AC22</f>
        <v>14796320</v>
      </c>
      <c r="AF49" s="20">
        <f>'3 Расходы'!AD22</f>
        <v>16275952</v>
      </c>
      <c r="AG49" s="21">
        <f>'3 Расходы'!AE22</f>
        <v>16275952</v>
      </c>
      <c r="AH49" s="21">
        <f>'3 Расходы'!AF22</f>
        <v>16275952</v>
      </c>
      <c r="AI49" s="21">
        <f>'3 Расходы'!AG22</f>
        <v>16275952</v>
      </c>
      <c r="AJ49" s="21">
        <f>'3 Расходы'!AH22</f>
        <v>16275952</v>
      </c>
      <c r="AK49" s="21">
        <f>'3 Расходы'!AI22</f>
        <v>16275952</v>
      </c>
      <c r="AL49" s="21">
        <f>'3 Расходы'!AJ22</f>
        <v>16275952</v>
      </c>
      <c r="AM49" s="21">
        <f>'3 Расходы'!AK22</f>
        <v>16275952</v>
      </c>
      <c r="AN49" s="21">
        <f>'3 Расходы'!AL22</f>
        <v>16275952</v>
      </c>
      <c r="AO49" s="21">
        <f>'3 Расходы'!AM22</f>
        <v>16275952</v>
      </c>
      <c r="AP49" s="21">
        <f>'3 Расходы'!AN22</f>
        <v>16275952</v>
      </c>
      <c r="AQ49" s="22">
        <f>'3 Расходы'!AO22</f>
        <v>16275952</v>
      </c>
    </row>
    <row r="50" spans="2:43" s="2" customFormat="1">
      <c r="B50" s="15"/>
      <c r="C50" s="23" t="str">
        <f>'3 Расходы'!B23</f>
        <v xml:space="preserve">Соевый текстурат ,приправы </v>
      </c>
      <c r="D50" s="16"/>
      <c r="E50" s="18">
        <f t="shared" si="12"/>
        <v>18924000</v>
      </c>
      <c r="F50" s="18">
        <f t="shared" si="13"/>
        <v>20816400</v>
      </c>
      <c r="G50" s="18">
        <f t="shared" si="14"/>
        <v>22898040</v>
      </c>
      <c r="H50" s="20">
        <f>'3 Расходы'!F23</f>
        <v>1577000</v>
      </c>
      <c r="I50" s="21">
        <f>'3 Расходы'!G23</f>
        <v>1577000</v>
      </c>
      <c r="J50" s="21">
        <f>'3 Расходы'!H23</f>
        <v>1577000</v>
      </c>
      <c r="K50" s="21">
        <f>'3 Расходы'!I23</f>
        <v>1577000</v>
      </c>
      <c r="L50" s="21">
        <f>'3 Расходы'!J23</f>
        <v>1577000</v>
      </c>
      <c r="M50" s="21">
        <f>'3 Расходы'!K23</f>
        <v>1577000</v>
      </c>
      <c r="N50" s="21">
        <f>'3 Расходы'!L23</f>
        <v>1577000</v>
      </c>
      <c r="O50" s="21">
        <f>'3 Расходы'!M23</f>
        <v>1577000</v>
      </c>
      <c r="P50" s="21">
        <f>'3 Расходы'!N23</f>
        <v>1577000</v>
      </c>
      <c r="Q50" s="21">
        <f>'3 Расходы'!O23</f>
        <v>1577000</v>
      </c>
      <c r="R50" s="21">
        <f>'3 Расходы'!P23</f>
        <v>1577000</v>
      </c>
      <c r="S50" s="21">
        <f>'3 Расходы'!Q23</f>
        <v>1577000</v>
      </c>
      <c r="T50" s="20">
        <f>'3 Расходы'!R23</f>
        <v>1734700</v>
      </c>
      <c r="U50" s="21">
        <f>'3 Расходы'!S23</f>
        <v>1734700</v>
      </c>
      <c r="V50" s="21">
        <f>'3 Расходы'!T23</f>
        <v>1734700</v>
      </c>
      <c r="W50" s="21">
        <f>'3 Расходы'!U23</f>
        <v>1734700</v>
      </c>
      <c r="X50" s="21">
        <f>'3 Расходы'!V23</f>
        <v>1734700</v>
      </c>
      <c r="Y50" s="21">
        <f>'3 Расходы'!W23</f>
        <v>1734700</v>
      </c>
      <c r="Z50" s="21">
        <f>'3 Расходы'!X23</f>
        <v>1734700</v>
      </c>
      <c r="AA50" s="21">
        <f>'3 Расходы'!Y23</f>
        <v>1734700</v>
      </c>
      <c r="AB50" s="21">
        <f>'3 Расходы'!Z23</f>
        <v>1734700</v>
      </c>
      <c r="AC50" s="21">
        <f>'3 Расходы'!AA23</f>
        <v>1734700</v>
      </c>
      <c r="AD50" s="21">
        <f>'3 Расходы'!AB23</f>
        <v>1734700</v>
      </c>
      <c r="AE50" s="21">
        <f>'3 Расходы'!AC23</f>
        <v>1734700</v>
      </c>
      <c r="AF50" s="20">
        <f>'3 Расходы'!AD23</f>
        <v>1908170</v>
      </c>
      <c r="AG50" s="21">
        <f>'3 Расходы'!AE23</f>
        <v>1908170</v>
      </c>
      <c r="AH50" s="21">
        <f>'3 Расходы'!AF23</f>
        <v>1908170</v>
      </c>
      <c r="AI50" s="21">
        <f>'3 Расходы'!AG23</f>
        <v>1908170</v>
      </c>
      <c r="AJ50" s="21">
        <f>'3 Расходы'!AH23</f>
        <v>1908170</v>
      </c>
      <c r="AK50" s="21">
        <f>'3 Расходы'!AI23</f>
        <v>1908170</v>
      </c>
      <c r="AL50" s="21">
        <f>'3 Расходы'!AJ23</f>
        <v>1908170</v>
      </c>
      <c r="AM50" s="21">
        <f>'3 Расходы'!AK23</f>
        <v>1908170</v>
      </c>
      <c r="AN50" s="21">
        <f>'3 Расходы'!AL23</f>
        <v>1908170</v>
      </c>
      <c r="AO50" s="21">
        <f>'3 Расходы'!AM23</f>
        <v>1908170</v>
      </c>
      <c r="AP50" s="21">
        <f>'3 Расходы'!AN23</f>
        <v>1908170</v>
      </c>
      <c r="AQ50" s="22">
        <f>'3 Расходы'!AO23</f>
        <v>1908170</v>
      </c>
    </row>
    <row r="51" spans="2:43" s="2" customFormat="1">
      <c r="B51" s="15"/>
      <c r="C51" s="23"/>
      <c r="D51" s="16"/>
      <c r="E51" s="18"/>
      <c r="F51" s="19"/>
      <c r="G51" s="19"/>
      <c r="H51" s="20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0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0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2"/>
    </row>
    <row r="52" spans="2:43" s="2" customFormat="1">
      <c r="B52" s="15"/>
      <c r="C52" s="23" t="s">
        <v>65</v>
      </c>
      <c r="D52" s="16"/>
      <c r="E52" s="18">
        <f>SUMIFS(52:52,$4:$4,"1")</f>
        <v>6089999.9999999991</v>
      </c>
      <c r="F52" s="18">
        <f>SUMIFS(52:52,$4:$4,"2")</f>
        <v>6699000</v>
      </c>
      <c r="G52" s="18">
        <f>SUMIFS(52:52,$4:$4,"3")</f>
        <v>7368900</v>
      </c>
      <c r="H52" s="20">
        <f>SUM(H36:H38)*35%</f>
        <v>507499.99999999994</v>
      </c>
      <c r="I52" s="185">
        <f t="shared" ref="I52:AQ52" si="15">SUM(I36:I38)*35%</f>
        <v>507499.99999999994</v>
      </c>
      <c r="J52" s="185">
        <f t="shared" si="15"/>
        <v>507499.99999999994</v>
      </c>
      <c r="K52" s="185">
        <f t="shared" si="15"/>
        <v>507499.99999999994</v>
      </c>
      <c r="L52" s="185">
        <f t="shared" si="15"/>
        <v>507499.99999999994</v>
      </c>
      <c r="M52" s="185">
        <f t="shared" si="15"/>
        <v>507499.99999999994</v>
      </c>
      <c r="N52" s="185">
        <f t="shared" si="15"/>
        <v>507499.99999999994</v>
      </c>
      <c r="O52" s="185">
        <f t="shared" si="15"/>
        <v>507499.99999999994</v>
      </c>
      <c r="P52" s="185">
        <f t="shared" si="15"/>
        <v>507499.99999999994</v>
      </c>
      <c r="Q52" s="185">
        <f t="shared" si="15"/>
        <v>507499.99999999994</v>
      </c>
      <c r="R52" s="185">
        <f t="shared" si="15"/>
        <v>507499.99999999994</v>
      </c>
      <c r="S52" s="185">
        <f t="shared" si="15"/>
        <v>507499.99999999994</v>
      </c>
      <c r="T52" s="20">
        <f t="shared" si="15"/>
        <v>558250</v>
      </c>
      <c r="U52" s="185">
        <f t="shared" si="15"/>
        <v>558250</v>
      </c>
      <c r="V52" s="185">
        <f t="shared" si="15"/>
        <v>558250</v>
      </c>
      <c r="W52" s="185">
        <f t="shared" si="15"/>
        <v>558250</v>
      </c>
      <c r="X52" s="185">
        <f t="shared" si="15"/>
        <v>558250</v>
      </c>
      <c r="Y52" s="185">
        <f t="shared" si="15"/>
        <v>558250</v>
      </c>
      <c r="Z52" s="185">
        <f t="shared" si="15"/>
        <v>558250</v>
      </c>
      <c r="AA52" s="185">
        <f t="shared" si="15"/>
        <v>558250</v>
      </c>
      <c r="AB52" s="185">
        <f t="shared" si="15"/>
        <v>558250</v>
      </c>
      <c r="AC52" s="185">
        <f t="shared" si="15"/>
        <v>558250</v>
      </c>
      <c r="AD52" s="185">
        <f t="shared" si="15"/>
        <v>558250</v>
      </c>
      <c r="AE52" s="185">
        <f t="shared" si="15"/>
        <v>558250</v>
      </c>
      <c r="AF52" s="20">
        <f t="shared" si="15"/>
        <v>614075</v>
      </c>
      <c r="AG52" s="185">
        <f t="shared" si="15"/>
        <v>614075</v>
      </c>
      <c r="AH52" s="185">
        <f t="shared" si="15"/>
        <v>614075</v>
      </c>
      <c r="AI52" s="185">
        <f t="shared" si="15"/>
        <v>614075</v>
      </c>
      <c r="AJ52" s="185">
        <f t="shared" si="15"/>
        <v>614075</v>
      </c>
      <c r="AK52" s="185">
        <f t="shared" si="15"/>
        <v>614075</v>
      </c>
      <c r="AL52" s="185">
        <f t="shared" si="15"/>
        <v>614075</v>
      </c>
      <c r="AM52" s="185">
        <f t="shared" si="15"/>
        <v>614075</v>
      </c>
      <c r="AN52" s="185">
        <f t="shared" si="15"/>
        <v>614075</v>
      </c>
      <c r="AO52" s="185">
        <f t="shared" si="15"/>
        <v>614075</v>
      </c>
      <c r="AP52" s="185">
        <f t="shared" si="15"/>
        <v>614075</v>
      </c>
      <c r="AQ52" s="22">
        <f t="shared" si="15"/>
        <v>614075</v>
      </c>
    </row>
    <row r="53" spans="2:43" s="2" customFormat="1">
      <c r="B53" s="15"/>
      <c r="C53" s="23" t="s">
        <v>75</v>
      </c>
      <c r="D53" s="16"/>
      <c r="E53" s="18">
        <f>SUMIFS(53:53,$4:$4,"1")</f>
        <v>15288000</v>
      </c>
      <c r="F53" s="18">
        <f>SUMIFS(53:53,$4:$4,"2")</f>
        <v>17551200</v>
      </c>
      <c r="G53" s="18">
        <f>SUMIFS(53:53,$4:$4,"3")</f>
        <v>20187600</v>
      </c>
      <c r="H53" s="20">
        <f>H30*4%</f>
        <v>1274000</v>
      </c>
      <c r="I53" s="20">
        <f t="shared" ref="I53:AQ53" si="16">I30*4%</f>
        <v>1274000</v>
      </c>
      <c r="J53" s="20">
        <f t="shared" si="16"/>
        <v>1274000</v>
      </c>
      <c r="K53" s="20">
        <f t="shared" si="16"/>
        <v>1274000</v>
      </c>
      <c r="L53" s="20">
        <f t="shared" si="16"/>
        <v>1274000</v>
      </c>
      <c r="M53" s="20">
        <f t="shared" si="16"/>
        <v>1274000</v>
      </c>
      <c r="N53" s="20">
        <f t="shared" si="16"/>
        <v>1274000</v>
      </c>
      <c r="O53" s="20">
        <f t="shared" si="16"/>
        <v>1274000</v>
      </c>
      <c r="P53" s="20">
        <f t="shared" si="16"/>
        <v>1274000</v>
      </c>
      <c r="Q53" s="20">
        <f t="shared" si="16"/>
        <v>1274000</v>
      </c>
      <c r="R53" s="20">
        <f t="shared" si="16"/>
        <v>1274000</v>
      </c>
      <c r="S53" s="20">
        <f t="shared" si="16"/>
        <v>1274000</v>
      </c>
      <c r="T53" s="20">
        <f t="shared" si="16"/>
        <v>1462600</v>
      </c>
      <c r="U53" s="20">
        <f t="shared" si="16"/>
        <v>1462600</v>
      </c>
      <c r="V53" s="20">
        <f t="shared" si="16"/>
        <v>1462600</v>
      </c>
      <c r="W53" s="20">
        <f t="shared" si="16"/>
        <v>1462600</v>
      </c>
      <c r="X53" s="20">
        <f t="shared" si="16"/>
        <v>1462600</v>
      </c>
      <c r="Y53" s="20">
        <f t="shared" si="16"/>
        <v>1462600</v>
      </c>
      <c r="Z53" s="20">
        <f t="shared" si="16"/>
        <v>1462600</v>
      </c>
      <c r="AA53" s="20">
        <f t="shared" si="16"/>
        <v>1462600</v>
      </c>
      <c r="AB53" s="20">
        <f t="shared" si="16"/>
        <v>1462600</v>
      </c>
      <c r="AC53" s="20">
        <f t="shared" si="16"/>
        <v>1462600</v>
      </c>
      <c r="AD53" s="20">
        <f t="shared" si="16"/>
        <v>1462600</v>
      </c>
      <c r="AE53" s="20">
        <f t="shared" si="16"/>
        <v>1462600</v>
      </c>
      <c r="AF53" s="20">
        <f t="shared" si="16"/>
        <v>1682300</v>
      </c>
      <c r="AG53" s="20">
        <f t="shared" si="16"/>
        <v>1682300</v>
      </c>
      <c r="AH53" s="20">
        <f t="shared" si="16"/>
        <v>1682300</v>
      </c>
      <c r="AI53" s="20">
        <f t="shared" si="16"/>
        <v>1682300</v>
      </c>
      <c r="AJ53" s="20">
        <f t="shared" si="16"/>
        <v>1682300</v>
      </c>
      <c r="AK53" s="20">
        <f t="shared" si="16"/>
        <v>1682300</v>
      </c>
      <c r="AL53" s="20">
        <f t="shared" si="16"/>
        <v>1682300</v>
      </c>
      <c r="AM53" s="20">
        <f t="shared" si="16"/>
        <v>1682300</v>
      </c>
      <c r="AN53" s="20">
        <f t="shared" si="16"/>
        <v>1682300</v>
      </c>
      <c r="AO53" s="20">
        <f t="shared" si="16"/>
        <v>1682300</v>
      </c>
      <c r="AP53" s="20">
        <f t="shared" si="16"/>
        <v>1682300</v>
      </c>
      <c r="AQ53" s="20">
        <f t="shared" si="16"/>
        <v>1682300</v>
      </c>
    </row>
    <row r="54" spans="2:43">
      <c r="B54" s="44"/>
      <c r="C54" s="23"/>
      <c r="D54" s="23"/>
      <c r="E54" s="45"/>
      <c r="F54" s="46"/>
      <c r="G54" s="46"/>
      <c r="H54" s="47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7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7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186"/>
    </row>
    <row r="55" spans="2:43" s="40" customFormat="1">
      <c r="B55" s="33"/>
      <c r="C55" s="35" t="s">
        <v>10</v>
      </c>
      <c r="D55" s="35"/>
      <c r="E55" s="36">
        <f t="shared" ref="E55:AQ55" si="17">SUM(E35:E53)</f>
        <v>247946400</v>
      </c>
      <c r="F55" s="36">
        <f t="shared" si="17"/>
        <v>273475440</v>
      </c>
      <c r="G55" s="36">
        <f t="shared" si="17"/>
        <v>301704264</v>
      </c>
      <c r="H55" s="37">
        <f t="shared" si="17"/>
        <v>20662200</v>
      </c>
      <c r="I55" s="38">
        <f t="shared" si="17"/>
        <v>20662200</v>
      </c>
      <c r="J55" s="38">
        <f t="shared" si="17"/>
        <v>20662200</v>
      </c>
      <c r="K55" s="38">
        <f t="shared" si="17"/>
        <v>20662200</v>
      </c>
      <c r="L55" s="38">
        <f t="shared" si="17"/>
        <v>20662200</v>
      </c>
      <c r="M55" s="38">
        <f t="shared" si="17"/>
        <v>20662200</v>
      </c>
      <c r="N55" s="38">
        <f t="shared" si="17"/>
        <v>20662200</v>
      </c>
      <c r="O55" s="38">
        <f t="shared" si="17"/>
        <v>20662200</v>
      </c>
      <c r="P55" s="38">
        <f t="shared" si="17"/>
        <v>20662200</v>
      </c>
      <c r="Q55" s="38">
        <f t="shared" si="17"/>
        <v>20662200</v>
      </c>
      <c r="R55" s="38">
        <f t="shared" si="17"/>
        <v>20662200</v>
      </c>
      <c r="S55" s="38">
        <f t="shared" si="17"/>
        <v>20662200</v>
      </c>
      <c r="T55" s="37">
        <f t="shared" si="17"/>
        <v>22789620</v>
      </c>
      <c r="U55" s="38">
        <f t="shared" si="17"/>
        <v>22789620</v>
      </c>
      <c r="V55" s="38">
        <f t="shared" si="17"/>
        <v>22789620</v>
      </c>
      <c r="W55" s="38">
        <f t="shared" si="17"/>
        <v>22789620</v>
      </c>
      <c r="X55" s="38">
        <f t="shared" si="17"/>
        <v>22789620</v>
      </c>
      <c r="Y55" s="38">
        <f t="shared" si="17"/>
        <v>22789620</v>
      </c>
      <c r="Z55" s="38">
        <f t="shared" si="17"/>
        <v>22789620</v>
      </c>
      <c r="AA55" s="38">
        <f t="shared" si="17"/>
        <v>22789620</v>
      </c>
      <c r="AB55" s="38">
        <f t="shared" si="17"/>
        <v>22789620</v>
      </c>
      <c r="AC55" s="38">
        <f t="shared" si="17"/>
        <v>22789620</v>
      </c>
      <c r="AD55" s="38">
        <f t="shared" si="17"/>
        <v>22789620</v>
      </c>
      <c r="AE55" s="38">
        <f t="shared" si="17"/>
        <v>22789620</v>
      </c>
      <c r="AF55" s="37">
        <f t="shared" si="17"/>
        <v>25142022</v>
      </c>
      <c r="AG55" s="38">
        <f t="shared" si="17"/>
        <v>25142022</v>
      </c>
      <c r="AH55" s="38">
        <f t="shared" si="17"/>
        <v>25142022</v>
      </c>
      <c r="AI55" s="38">
        <f t="shared" si="17"/>
        <v>25142022</v>
      </c>
      <c r="AJ55" s="38">
        <f t="shared" si="17"/>
        <v>25142022</v>
      </c>
      <c r="AK55" s="38">
        <f t="shared" si="17"/>
        <v>25142022</v>
      </c>
      <c r="AL55" s="38">
        <f t="shared" si="17"/>
        <v>25142022</v>
      </c>
      <c r="AM55" s="38">
        <f t="shared" si="17"/>
        <v>25142022</v>
      </c>
      <c r="AN55" s="38">
        <f t="shared" si="17"/>
        <v>25142022</v>
      </c>
      <c r="AO55" s="38">
        <f t="shared" si="17"/>
        <v>25142022</v>
      </c>
      <c r="AP55" s="38">
        <f t="shared" si="17"/>
        <v>25142022</v>
      </c>
      <c r="AQ55" s="189">
        <f t="shared" si="17"/>
        <v>25142022</v>
      </c>
    </row>
    <row r="56" spans="2:43">
      <c r="B56" s="23"/>
      <c r="C56" s="23"/>
      <c r="D56" s="48"/>
      <c r="E56" s="48"/>
      <c r="F56" s="48"/>
      <c r="G56" s="48"/>
      <c r="H56" s="48"/>
      <c r="Q56" s="4"/>
      <c r="T56" s="48"/>
      <c r="AF56" s="48"/>
      <c r="AQ56" s="143"/>
    </row>
    <row r="57" spans="2:43" s="40" customFormat="1">
      <c r="B57" s="33" t="s">
        <v>14</v>
      </c>
      <c r="C57" s="35"/>
      <c r="D57" s="39"/>
      <c r="E57" s="36">
        <f>SUMIFS(57:57,$4:$4,"1")</f>
        <v>134253600</v>
      </c>
      <c r="F57" s="36">
        <f>SUMIFS(57:57,$4:$4,"2")</f>
        <v>165304560</v>
      </c>
      <c r="G57" s="36">
        <f>SUMIFS(57:57,$4:$4,"3")</f>
        <v>202985736</v>
      </c>
      <c r="H57" s="38">
        <f t="shared" ref="H57:AQ57" si="18">IFERROR(H30-H55,0)</f>
        <v>11187800</v>
      </c>
      <c r="I57" s="38">
        <f t="shared" si="18"/>
        <v>11187800</v>
      </c>
      <c r="J57" s="38">
        <f t="shared" si="18"/>
        <v>11187800</v>
      </c>
      <c r="K57" s="38">
        <f t="shared" si="18"/>
        <v>11187800</v>
      </c>
      <c r="L57" s="38">
        <f t="shared" si="18"/>
        <v>11187800</v>
      </c>
      <c r="M57" s="38">
        <f t="shared" si="18"/>
        <v>11187800</v>
      </c>
      <c r="N57" s="38">
        <f t="shared" si="18"/>
        <v>11187800</v>
      </c>
      <c r="O57" s="38">
        <f t="shared" si="18"/>
        <v>11187800</v>
      </c>
      <c r="P57" s="38">
        <f t="shared" si="18"/>
        <v>11187800</v>
      </c>
      <c r="Q57" s="38">
        <f t="shared" si="18"/>
        <v>11187800</v>
      </c>
      <c r="R57" s="38">
        <f t="shared" si="18"/>
        <v>11187800</v>
      </c>
      <c r="S57" s="38">
        <f t="shared" si="18"/>
        <v>11187800</v>
      </c>
      <c r="T57" s="38">
        <f t="shared" si="18"/>
        <v>13775380</v>
      </c>
      <c r="U57" s="38">
        <f t="shared" si="18"/>
        <v>13775380</v>
      </c>
      <c r="V57" s="38">
        <f t="shared" si="18"/>
        <v>13775380</v>
      </c>
      <c r="W57" s="38">
        <f t="shared" si="18"/>
        <v>13775380</v>
      </c>
      <c r="X57" s="38">
        <f t="shared" si="18"/>
        <v>13775380</v>
      </c>
      <c r="Y57" s="38">
        <f t="shared" si="18"/>
        <v>13775380</v>
      </c>
      <c r="Z57" s="38">
        <f t="shared" si="18"/>
        <v>13775380</v>
      </c>
      <c r="AA57" s="38">
        <f t="shared" si="18"/>
        <v>13775380</v>
      </c>
      <c r="AB57" s="38">
        <f t="shared" si="18"/>
        <v>13775380</v>
      </c>
      <c r="AC57" s="38">
        <f t="shared" si="18"/>
        <v>13775380</v>
      </c>
      <c r="AD57" s="38">
        <f t="shared" si="18"/>
        <v>13775380</v>
      </c>
      <c r="AE57" s="38">
        <f t="shared" si="18"/>
        <v>13775380</v>
      </c>
      <c r="AF57" s="38">
        <f t="shared" si="18"/>
        <v>16915478</v>
      </c>
      <c r="AG57" s="38">
        <f t="shared" si="18"/>
        <v>16915478</v>
      </c>
      <c r="AH57" s="38">
        <f t="shared" si="18"/>
        <v>16915478</v>
      </c>
      <c r="AI57" s="38">
        <f t="shared" si="18"/>
        <v>16915478</v>
      </c>
      <c r="AJ57" s="38">
        <f t="shared" si="18"/>
        <v>16915478</v>
      </c>
      <c r="AK57" s="38">
        <f t="shared" si="18"/>
        <v>16915478</v>
      </c>
      <c r="AL57" s="38">
        <f t="shared" si="18"/>
        <v>16915478</v>
      </c>
      <c r="AM57" s="38">
        <f t="shared" si="18"/>
        <v>16915478</v>
      </c>
      <c r="AN57" s="38">
        <f t="shared" si="18"/>
        <v>16915478</v>
      </c>
      <c r="AO57" s="38">
        <f t="shared" si="18"/>
        <v>16915478</v>
      </c>
      <c r="AP57" s="38">
        <f t="shared" si="18"/>
        <v>16915478</v>
      </c>
      <c r="AQ57" s="189">
        <f t="shared" si="18"/>
        <v>16915478</v>
      </c>
    </row>
    <row r="58" spans="2:43" s="3" customFormat="1">
      <c r="S58" s="1"/>
      <c r="AE58" s="1"/>
    </row>
    <row r="59" spans="2:43" s="3" customFormat="1">
      <c r="S59" s="1"/>
      <c r="AE59" s="1"/>
    </row>
    <row r="92" spans="3:17">
      <c r="C92" s="23"/>
      <c r="D92" s="23"/>
      <c r="E92" s="48"/>
      <c r="F92" s="48"/>
      <c r="G92" s="48"/>
      <c r="Q92" s="4"/>
    </row>
    <row r="93" spans="3:17">
      <c r="C93" s="23"/>
      <c r="D93" s="23"/>
      <c r="E93" s="48"/>
      <c r="F93" s="48"/>
      <c r="G93" s="48"/>
      <c r="Q93" s="4"/>
    </row>
    <row r="94" spans="3:17">
      <c r="C94" s="23"/>
      <c r="D94" s="23"/>
      <c r="E94" s="48"/>
      <c r="F94" s="48"/>
      <c r="G94" s="48"/>
      <c r="Q94" s="4"/>
    </row>
    <row r="95" spans="3:17">
      <c r="C95" s="23"/>
      <c r="D95" s="23"/>
      <c r="E95" s="48"/>
      <c r="F95" s="48"/>
      <c r="G95" s="48"/>
      <c r="Q95" s="4"/>
    </row>
    <row r="96" spans="3:17">
      <c r="C96" s="23"/>
      <c r="D96" s="23"/>
      <c r="E96" s="48"/>
      <c r="F96" s="48"/>
      <c r="G96" s="48"/>
      <c r="Q96" s="4"/>
    </row>
    <row r="97" spans="3:17">
      <c r="C97" s="23"/>
      <c r="D97" s="23"/>
      <c r="E97" s="48"/>
      <c r="F97" s="48"/>
      <c r="G97" s="48"/>
      <c r="Q97" s="4"/>
    </row>
    <row r="98" spans="3:17">
      <c r="C98" s="23"/>
      <c r="D98" s="23"/>
      <c r="E98" s="48"/>
      <c r="F98" s="48"/>
      <c r="G98" s="48"/>
      <c r="Q98" s="4"/>
    </row>
    <row r="99" spans="3:17">
      <c r="C99" s="23"/>
      <c r="D99" s="23"/>
      <c r="E99" s="48"/>
      <c r="F99" s="48"/>
      <c r="G99" s="48"/>
      <c r="Q99" s="4"/>
    </row>
    <row r="100" spans="3:17">
      <c r="C100" s="23"/>
      <c r="D100" s="23"/>
      <c r="E100" s="48"/>
      <c r="F100" s="48"/>
      <c r="G100" s="48"/>
      <c r="Q100" s="4"/>
    </row>
    <row r="101" spans="3:17">
      <c r="C101" s="23"/>
      <c r="D101" s="23"/>
      <c r="E101" s="48"/>
      <c r="F101" s="48"/>
      <c r="G101" s="48"/>
      <c r="Q101" s="4"/>
    </row>
    <row r="102" spans="3:17">
      <c r="C102" s="23"/>
      <c r="D102" s="23"/>
      <c r="E102" s="48"/>
      <c r="F102" s="48"/>
      <c r="G102" s="48"/>
      <c r="Q102" s="4"/>
    </row>
    <row r="103" spans="3:17">
      <c r="C103" s="23"/>
      <c r="D103" s="23"/>
      <c r="E103" s="48"/>
      <c r="F103" s="48"/>
      <c r="G103" s="48"/>
      <c r="Q103" s="4"/>
    </row>
    <row r="104" spans="3:17">
      <c r="C104" s="23"/>
      <c r="D104" s="23"/>
      <c r="E104" s="48"/>
      <c r="F104" s="48"/>
      <c r="G104" s="48"/>
      <c r="Q104" s="4"/>
    </row>
    <row r="105" spans="3:17">
      <c r="C105" s="23"/>
      <c r="D105" s="23"/>
      <c r="E105" s="48"/>
      <c r="F105" s="48"/>
      <c r="G105" s="48"/>
      <c r="Q105" s="4"/>
    </row>
    <row r="106" spans="3:17">
      <c r="C106" s="23"/>
      <c r="D106" s="23"/>
      <c r="E106" s="48"/>
      <c r="F106" s="48"/>
      <c r="G106" s="48"/>
      <c r="Q106" s="4"/>
    </row>
    <row r="107" spans="3:17">
      <c r="C107" s="23"/>
      <c r="D107" s="23"/>
      <c r="E107" s="48"/>
      <c r="F107" s="48"/>
      <c r="G107" s="48"/>
      <c r="Q107" s="4"/>
    </row>
    <row r="108" spans="3:17">
      <c r="C108" s="23"/>
      <c r="D108" s="23"/>
      <c r="E108" s="48"/>
      <c r="F108" s="48"/>
      <c r="G108" s="48"/>
      <c r="Q108" s="4"/>
    </row>
    <row r="109" spans="3:17">
      <c r="C109" s="23"/>
      <c r="D109" s="23"/>
      <c r="E109" s="48"/>
      <c r="F109" s="48"/>
      <c r="G109" s="48"/>
      <c r="Q109" s="4"/>
    </row>
    <row r="110" spans="3:17">
      <c r="C110" s="23"/>
      <c r="D110" s="23"/>
      <c r="E110" s="48"/>
      <c r="F110" s="48"/>
      <c r="G110" s="48"/>
      <c r="Q110" s="4"/>
    </row>
    <row r="111" spans="3:17">
      <c r="C111" s="23"/>
      <c r="D111" s="23"/>
      <c r="E111" s="48"/>
      <c r="F111" s="48"/>
      <c r="G111" s="48"/>
      <c r="Q111" s="4"/>
    </row>
    <row r="112" spans="3:17">
      <c r="C112" s="23"/>
      <c r="D112" s="23"/>
      <c r="E112" s="48"/>
      <c r="F112" s="48"/>
      <c r="G112" s="48"/>
      <c r="Q112" s="4"/>
    </row>
    <row r="113" spans="3:17">
      <c r="C113" s="23"/>
      <c r="D113" s="23"/>
      <c r="E113" s="48"/>
      <c r="F113" s="48"/>
      <c r="G113" s="48"/>
      <c r="Q113" s="4"/>
    </row>
    <row r="114" spans="3:17">
      <c r="C114" s="23"/>
      <c r="D114" s="23"/>
      <c r="E114" s="48"/>
      <c r="F114" s="48"/>
      <c r="G114" s="48"/>
      <c r="Q114" s="4"/>
    </row>
    <row r="115" spans="3:17">
      <c r="C115" s="23"/>
      <c r="D115" s="23"/>
      <c r="E115" s="48"/>
      <c r="F115" s="48"/>
      <c r="G115" s="48"/>
      <c r="Q115" s="4"/>
    </row>
    <row r="116" spans="3:17">
      <c r="C116" s="23"/>
      <c r="D116" s="23"/>
      <c r="E116" s="48"/>
      <c r="F116" s="48"/>
      <c r="G116" s="48"/>
      <c r="Q116" s="4"/>
    </row>
    <row r="117" spans="3:17">
      <c r="C117" s="23"/>
      <c r="D117" s="23"/>
      <c r="E117" s="48"/>
      <c r="F117" s="48"/>
      <c r="G117" s="48"/>
      <c r="Q117" s="4"/>
    </row>
    <row r="118" spans="3:17">
      <c r="C118" s="23"/>
      <c r="D118" s="23"/>
      <c r="E118" s="48"/>
      <c r="F118" s="48"/>
      <c r="G118" s="48"/>
      <c r="Q118" s="4"/>
    </row>
    <row r="119" spans="3:17">
      <c r="C119" s="23"/>
      <c r="D119" s="23"/>
      <c r="E119" s="48"/>
      <c r="F119" s="48"/>
      <c r="G119" s="48"/>
      <c r="Q119" s="4"/>
    </row>
    <row r="120" spans="3:17">
      <c r="C120" s="23"/>
      <c r="D120" s="23"/>
      <c r="E120" s="48"/>
      <c r="F120" s="48"/>
      <c r="G120" s="48"/>
      <c r="Q120" s="4"/>
    </row>
    <row r="121" spans="3:17">
      <c r="C121" s="23"/>
      <c r="D121" s="23"/>
      <c r="E121" s="48"/>
      <c r="F121" s="48"/>
      <c r="G121" s="48"/>
      <c r="Q121" s="4"/>
    </row>
    <row r="122" spans="3:17">
      <c r="C122" s="23"/>
      <c r="D122" s="23"/>
      <c r="E122" s="48"/>
      <c r="F122" s="48"/>
      <c r="G122" s="48"/>
      <c r="Q122" s="4"/>
    </row>
    <row r="123" spans="3:17">
      <c r="C123" s="23"/>
      <c r="D123" s="23"/>
      <c r="E123" s="48"/>
      <c r="F123" s="48"/>
      <c r="G123" s="48"/>
      <c r="Q123" s="4"/>
    </row>
    <row r="124" spans="3:17">
      <c r="C124" s="23"/>
      <c r="D124" s="23"/>
      <c r="E124" s="48"/>
      <c r="F124" s="48"/>
      <c r="G124" s="48"/>
      <c r="Q124" s="4"/>
    </row>
    <row r="125" spans="3:17">
      <c r="C125" s="23"/>
      <c r="D125" s="23"/>
      <c r="E125" s="48"/>
      <c r="F125" s="48"/>
      <c r="G125" s="48"/>
      <c r="Q125" s="4"/>
    </row>
    <row r="126" spans="3:17">
      <c r="C126" s="23"/>
      <c r="D126" s="23"/>
      <c r="E126" s="48"/>
      <c r="F126" s="48"/>
      <c r="G126" s="48"/>
      <c r="Q126" s="4"/>
    </row>
    <row r="127" spans="3:17">
      <c r="C127" s="23"/>
      <c r="D127" s="23"/>
      <c r="E127" s="48"/>
      <c r="F127" s="48"/>
      <c r="G127" s="48"/>
      <c r="Q127" s="4"/>
    </row>
    <row r="128" spans="3:17">
      <c r="C128" s="23"/>
      <c r="D128" s="23"/>
      <c r="E128" s="48"/>
      <c r="F128" s="48"/>
      <c r="G128" s="48"/>
      <c r="Q128" s="4"/>
    </row>
    <row r="129" spans="3:17">
      <c r="C129" s="23"/>
      <c r="D129" s="23"/>
      <c r="E129" s="48"/>
      <c r="F129" s="48"/>
      <c r="G129" s="48"/>
      <c r="Q129" s="4"/>
    </row>
    <row r="130" spans="3:17">
      <c r="C130" s="23"/>
      <c r="D130" s="23"/>
      <c r="E130" s="48"/>
      <c r="F130" s="48"/>
      <c r="G130" s="48"/>
      <c r="Q130" s="4"/>
    </row>
    <row r="131" spans="3:17">
      <c r="C131" s="23"/>
      <c r="D131" s="23"/>
      <c r="E131" s="48"/>
      <c r="F131" s="48"/>
      <c r="G131" s="48"/>
      <c r="Q131" s="4"/>
    </row>
    <row r="132" spans="3:17">
      <c r="C132" s="23"/>
      <c r="D132" s="23"/>
      <c r="E132" s="48"/>
      <c r="F132" s="48"/>
      <c r="G132" s="48"/>
      <c r="Q132" s="4"/>
    </row>
    <row r="133" spans="3:17">
      <c r="C133" s="23"/>
      <c r="D133" s="23"/>
      <c r="E133" s="48"/>
      <c r="F133" s="48"/>
      <c r="G133" s="48"/>
      <c r="Q133" s="4"/>
    </row>
    <row r="134" spans="3:17">
      <c r="C134" s="23"/>
      <c r="D134" s="23"/>
      <c r="E134" s="48"/>
      <c r="F134" s="48"/>
      <c r="G134" s="48"/>
      <c r="Q134" s="4"/>
    </row>
    <row r="135" spans="3:17">
      <c r="C135" s="23"/>
      <c r="D135" s="23"/>
      <c r="E135" s="48"/>
      <c r="F135" s="48"/>
      <c r="G135" s="48"/>
      <c r="Q135" s="4"/>
    </row>
    <row r="136" spans="3:17">
      <c r="C136" s="23"/>
      <c r="D136" s="23"/>
      <c r="E136" s="48"/>
      <c r="F136" s="48"/>
      <c r="G136" s="48"/>
      <c r="Q136" s="4"/>
    </row>
    <row r="137" spans="3:17">
      <c r="C137" s="23"/>
      <c r="D137" s="23"/>
      <c r="E137" s="48"/>
      <c r="F137" s="48"/>
      <c r="G137" s="48"/>
      <c r="Q137" s="4"/>
    </row>
    <row r="138" spans="3:17">
      <c r="C138" s="23"/>
      <c r="D138" s="23"/>
      <c r="E138" s="48"/>
      <c r="F138" s="48"/>
      <c r="G138" s="48"/>
      <c r="Q138" s="4"/>
    </row>
    <row r="139" spans="3:17">
      <c r="C139" s="23"/>
      <c r="D139" s="23"/>
      <c r="E139" s="48"/>
      <c r="F139" s="48"/>
      <c r="G139" s="48"/>
      <c r="Q139" s="4"/>
    </row>
    <row r="140" spans="3:17">
      <c r="C140" s="23"/>
      <c r="D140" s="23"/>
      <c r="E140" s="48"/>
      <c r="F140" s="48"/>
      <c r="G140" s="48"/>
      <c r="Q140" s="4"/>
    </row>
    <row r="141" spans="3:17">
      <c r="C141" s="23"/>
      <c r="D141" s="23"/>
      <c r="E141" s="48"/>
      <c r="F141" s="48"/>
      <c r="G141" s="48"/>
      <c r="Q141" s="4"/>
    </row>
    <row r="142" spans="3:17">
      <c r="C142" s="23"/>
      <c r="D142" s="23"/>
      <c r="E142" s="48"/>
      <c r="F142" s="48"/>
      <c r="G142" s="48"/>
      <c r="Q142" s="4"/>
    </row>
    <row r="143" spans="3:17">
      <c r="C143" s="23"/>
      <c r="D143" s="23"/>
      <c r="E143" s="48"/>
      <c r="F143" s="48"/>
      <c r="G143" s="48"/>
      <c r="Q143" s="4"/>
    </row>
    <row r="144" spans="3:17">
      <c r="C144" s="23"/>
      <c r="D144" s="23"/>
      <c r="E144" s="48"/>
      <c r="F144" s="48"/>
      <c r="G144" s="48"/>
      <c r="Q144" s="4"/>
    </row>
    <row r="145" spans="3:17">
      <c r="C145" s="23"/>
      <c r="D145" s="23"/>
      <c r="E145" s="48"/>
      <c r="F145" s="48"/>
      <c r="G145" s="48"/>
      <c r="Q145" s="4"/>
    </row>
    <row r="146" spans="3:17">
      <c r="C146" s="23"/>
      <c r="D146" s="23"/>
      <c r="E146" s="48"/>
      <c r="F146" s="48"/>
      <c r="G146" s="48"/>
      <c r="Q146" s="4"/>
    </row>
    <row r="147" spans="3:17">
      <c r="C147" s="23"/>
      <c r="D147" s="23"/>
      <c r="E147" s="48"/>
      <c r="F147" s="48"/>
      <c r="G147" s="48"/>
      <c r="Q147" s="4"/>
    </row>
    <row r="148" spans="3:17">
      <c r="C148" s="23"/>
      <c r="D148" s="23"/>
      <c r="E148" s="48"/>
      <c r="F148" s="48"/>
      <c r="G148" s="48"/>
      <c r="Q148" s="4"/>
    </row>
    <row r="149" spans="3:17">
      <c r="C149" s="23"/>
      <c r="D149" s="23"/>
      <c r="E149" s="48"/>
      <c r="F149" s="48"/>
      <c r="G149" s="48"/>
      <c r="Q149" s="4"/>
    </row>
    <row r="150" spans="3:17">
      <c r="C150" s="23"/>
      <c r="D150" s="23"/>
      <c r="E150" s="48"/>
      <c r="F150" s="48"/>
      <c r="G150" s="48"/>
      <c r="Q150" s="4"/>
    </row>
    <row r="151" spans="3:17">
      <c r="C151" s="23"/>
      <c r="D151" s="23"/>
      <c r="E151" s="48"/>
      <c r="F151" s="48"/>
      <c r="G151" s="48"/>
      <c r="Q151" s="4"/>
    </row>
    <row r="152" spans="3:17">
      <c r="C152" s="23"/>
      <c r="D152" s="23"/>
      <c r="E152" s="48"/>
      <c r="F152" s="48"/>
      <c r="G152" s="48"/>
      <c r="Q152" s="4"/>
    </row>
    <row r="153" spans="3:17">
      <c r="C153" s="23"/>
      <c r="D153" s="23"/>
      <c r="E153" s="48"/>
      <c r="F153" s="48"/>
      <c r="G153" s="48"/>
      <c r="Q153" s="4"/>
    </row>
    <row r="154" spans="3:17">
      <c r="C154" s="23"/>
      <c r="D154" s="23"/>
      <c r="E154" s="48"/>
      <c r="F154" s="48"/>
      <c r="G154" s="48"/>
      <c r="Q154" s="4"/>
    </row>
    <row r="155" spans="3:17">
      <c r="C155" s="23"/>
      <c r="D155" s="23"/>
      <c r="E155" s="48"/>
      <c r="F155" s="48"/>
      <c r="G155" s="48"/>
      <c r="Q155" s="4"/>
    </row>
    <row r="156" spans="3:17">
      <c r="C156" s="23"/>
      <c r="D156" s="23"/>
      <c r="E156" s="48"/>
      <c r="F156" s="48"/>
      <c r="G156" s="48"/>
      <c r="Q156" s="4"/>
    </row>
    <row r="157" spans="3:17">
      <c r="C157" s="23"/>
      <c r="D157" s="23"/>
      <c r="E157" s="48"/>
      <c r="F157" s="48"/>
      <c r="G157" s="48"/>
      <c r="Q157" s="4"/>
    </row>
    <row r="158" spans="3:17">
      <c r="C158" s="23"/>
      <c r="D158" s="23"/>
      <c r="E158" s="48"/>
      <c r="F158" s="48"/>
      <c r="G158" s="48"/>
      <c r="Q158" s="4"/>
    </row>
    <row r="159" spans="3:17">
      <c r="C159" s="23"/>
      <c r="D159" s="23"/>
      <c r="E159" s="48"/>
      <c r="F159" s="48"/>
      <c r="G159" s="48"/>
      <c r="Q159" s="4"/>
    </row>
    <row r="160" spans="3:17">
      <c r="C160" s="23"/>
      <c r="D160" s="23"/>
      <c r="E160" s="48"/>
      <c r="F160" s="48"/>
      <c r="G160" s="48"/>
      <c r="Q160" s="4"/>
    </row>
    <row r="161" spans="3:17">
      <c r="C161" s="23"/>
      <c r="D161" s="23"/>
      <c r="E161" s="48"/>
      <c r="F161" s="48"/>
      <c r="G161" s="48"/>
      <c r="Q161" s="4"/>
    </row>
  </sheetData>
  <dataValidations count="1">
    <dataValidation type="list" allowBlank="1" showInputMessage="1" showErrorMessage="1" sqref="D54" xr:uid="{00000000-0002-0000-0300-000000000000}">
      <formula1>#REF!</formula1>
    </dataValidation>
  </dataValidations>
  <pageMargins left="0.7" right="0.7" top="0.75" bottom="0.75" header="0.3" footer="0.3"/>
  <pageSetup paperSize="9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BD73"/>
  <sheetViews>
    <sheetView showGridLines="0" tabSelected="1" zoomScale="70" zoomScaleNormal="70" zoomScalePageLayoutView="95" workbookViewId="0">
      <selection activeCell="E15" sqref="E15"/>
    </sheetView>
  </sheetViews>
  <sheetFormatPr defaultColWidth="11" defaultRowHeight="15.75" outlineLevelRow="1"/>
  <cols>
    <col min="3" max="3" width="35.875" customWidth="1"/>
    <col min="4" max="4" width="22.125" customWidth="1"/>
    <col min="5" max="5" width="16.875" customWidth="1"/>
    <col min="6" max="7" width="14.375" bestFit="1" customWidth="1"/>
    <col min="8" max="8" width="17.625" customWidth="1"/>
    <col min="9" max="43" width="13.125" customWidth="1"/>
    <col min="44" max="56" width="13.25" customWidth="1"/>
  </cols>
  <sheetData>
    <row r="2" spans="2:45" s="4" customFormat="1">
      <c r="B2" s="4" t="s">
        <v>29</v>
      </c>
      <c r="C2" s="23"/>
      <c r="D2" s="23"/>
      <c r="E2" s="48"/>
      <c r="F2" s="48"/>
      <c r="G2" s="48"/>
      <c r="H2" s="48"/>
    </row>
    <row r="3" spans="2:45" s="4" customFormat="1">
      <c r="C3" s="23"/>
      <c r="D3" s="23"/>
      <c r="E3" s="48"/>
      <c r="F3" s="48"/>
      <c r="G3" s="48"/>
      <c r="H3" s="48"/>
    </row>
    <row r="4" spans="2:45" s="43" customFormat="1">
      <c r="B4" s="54"/>
      <c r="C4" s="55"/>
      <c r="D4" s="56"/>
      <c r="E4" s="57" t="s">
        <v>0</v>
      </c>
      <c r="F4" s="58" t="s">
        <v>1</v>
      </c>
      <c r="G4" s="58" t="s">
        <v>2</v>
      </c>
      <c r="H4" s="59">
        <v>1</v>
      </c>
      <c r="I4" s="60">
        <v>1</v>
      </c>
      <c r="J4" s="60">
        <v>1</v>
      </c>
      <c r="K4" s="60">
        <v>1</v>
      </c>
      <c r="L4" s="60">
        <v>1</v>
      </c>
      <c r="M4" s="60">
        <v>1</v>
      </c>
      <c r="N4" s="60">
        <v>1</v>
      </c>
      <c r="O4" s="60">
        <v>1</v>
      </c>
      <c r="P4" s="60">
        <v>1</v>
      </c>
      <c r="Q4" s="60">
        <v>1</v>
      </c>
      <c r="R4" s="60">
        <v>1</v>
      </c>
      <c r="S4" s="61">
        <v>1</v>
      </c>
      <c r="T4" s="59">
        <v>2</v>
      </c>
      <c r="U4" s="60">
        <v>2</v>
      </c>
      <c r="V4" s="60">
        <v>2</v>
      </c>
      <c r="W4" s="60">
        <v>2</v>
      </c>
      <c r="X4" s="60">
        <v>2</v>
      </c>
      <c r="Y4" s="60">
        <v>2</v>
      </c>
      <c r="Z4" s="60">
        <v>2</v>
      </c>
      <c r="AA4" s="60">
        <v>2</v>
      </c>
      <c r="AB4" s="60">
        <v>2</v>
      </c>
      <c r="AC4" s="60">
        <v>2</v>
      </c>
      <c r="AD4" s="60">
        <v>2</v>
      </c>
      <c r="AE4" s="61">
        <v>2</v>
      </c>
      <c r="AF4" s="59">
        <v>3</v>
      </c>
      <c r="AG4" s="60">
        <v>3</v>
      </c>
      <c r="AH4" s="60">
        <v>3</v>
      </c>
      <c r="AI4" s="60">
        <v>3</v>
      </c>
      <c r="AJ4" s="60">
        <v>3</v>
      </c>
      <c r="AK4" s="60">
        <v>3</v>
      </c>
      <c r="AL4" s="60">
        <v>3</v>
      </c>
      <c r="AM4" s="60">
        <v>3</v>
      </c>
      <c r="AN4" s="60">
        <v>3</v>
      </c>
      <c r="AO4" s="60">
        <v>3</v>
      </c>
      <c r="AP4" s="60">
        <v>3</v>
      </c>
      <c r="AQ4" s="61">
        <v>3</v>
      </c>
      <c r="AR4" s="43" t="s">
        <v>8</v>
      </c>
    </row>
    <row r="5" spans="2:45" s="43" customFormat="1">
      <c r="B5" s="62"/>
      <c r="C5" s="42"/>
      <c r="D5" s="63"/>
      <c r="E5" s="64"/>
      <c r="F5" s="65"/>
      <c r="G5" s="65"/>
      <c r="H5" s="66">
        <v>1</v>
      </c>
      <c r="I5" s="67">
        <v>2</v>
      </c>
      <c r="J5" s="67">
        <v>3</v>
      </c>
      <c r="K5" s="67">
        <v>4</v>
      </c>
      <c r="L5" s="67">
        <v>5</v>
      </c>
      <c r="M5" s="67">
        <v>6</v>
      </c>
      <c r="N5" s="67">
        <v>7</v>
      </c>
      <c r="O5" s="67">
        <v>8</v>
      </c>
      <c r="P5" s="67">
        <v>9</v>
      </c>
      <c r="Q5" s="67">
        <v>10</v>
      </c>
      <c r="R5" s="67">
        <v>11</v>
      </c>
      <c r="S5" s="67">
        <v>12</v>
      </c>
      <c r="T5" s="67">
        <v>13</v>
      </c>
      <c r="U5" s="67">
        <v>14</v>
      </c>
      <c r="V5" s="67">
        <v>15</v>
      </c>
      <c r="W5" s="67">
        <v>16</v>
      </c>
      <c r="X5" s="67">
        <v>17</v>
      </c>
      <c r="Y5" s="67">
        <v>18</v>
      </c>
      <c r="Z5" s="67">
        <v>19</v>
      </c>
      <c r="AA5" s="67">
        <v>20</v>
      </c>
      <c r="AB5" s="67">
        <v>21</v>
      </c>
      <c r="AC5" s="67">
        <v>22</v>
      </c>
      <c r="AD5" s="67">
        <v>23</v>
      </c>
      <c r="AE5" s="67">
        <v>24</v>
      </c>
      <c r="AF5" s="67">
        <v>25</v>
      </c>
      <c r="AG5" s="67">
        <v>26</v>
      </c>
      <c r="AH5" s="67">
        <v>27</v>
      </c>
      <c r="AI5" s="67">
        <v>28</v>
      </c>
      <c r="AJ5" s="67">
        <v>29</v>
      </c>
      <c r="AK5" s="67">
        <v>30</v>
      </c>
      <c r="AL5" s="67">
        <v>31</v>
      </c>
      <c r="AM5" s="67">
        <v>32</v>
      </c>
      <c r="AN5" s="67">
        <v>33</v>
      </c>
      <c r="AO5" s="67">
        <v>34</v>
      </c>
      <c r="AP5" s="67">
        <v>35</v>
      </c>
      <c r="AQ5" s="67">
        <v>36</v>
      </c>
      <c r="AR5" s="43" t="s">
        <v>9</v>
      </c>
    </row>
    <row r="6" spans="2:45" s="69" customFormat="1">
      <c r="B6" s="70" t="s">
        <v>5</v>
      </c>
      <c r="C6" s="71"/>
      <c r="D6" s="72"/>
      <c r="E6" s="73">
        <f>'4 Финмодель_автоматически'!E57</f>
        <v>134253600</v>
      </c>
      <c r="F6" s="73">
        <f>'4 Финмодель_автоматически'!F57</f>
        <v>165304560</v>
      </c>
      <c r="G6" s="125">
        <f>'4 Финмодель_автоматически'!G57</f>
        <v>202985736</v>
      </c>
      <c r="H6" s="74">
        <f>'4 Финмодель_автоматически'!H57</f>
        <v>11187800</v>
      </c>
      <c r="I6" s="75">
        <f>'4 Финмодель_автоматически'!I57</f>
        <v>11187800</v>
      </c>
      <c r="J6" s="75">
        <f>'4 Финмодель_автоматически'!J57</f>
        <v>11187800</v>
      </c>
      <c r="K6" s="75">
        <f>'4 Финмодель_автоматически'!K57</f>
        <v>11187800</v>
      </c>
      <c r="L6" s="75">
        <f>'4 Финмодель_автоматически'!L57</f>
        <v>11187800</v>
      </c>
      <c r="M6" s="75">
        <f>'4 Финмодель_автоматически'!M57</f>
        <v>11187800</v>
      </c>
      <c r="N6" s="75">
        <f>'4 Финмодель_автоматически'!N57</f>
        <v>11187800</v>
      </c>
      <c r="O6" s="75">
        <f>'4 Финмодель_автоматически'!O57</f>
        <v>11187800</v>
      </c>
      <c r="P6" s="75">
        <f>'4 Финмодель_автоматически'!P57</f>
        <v>11187800</v>
      </c>
      <c r="Q6" s="75">
        <f>'4 Финмодель_автоматически'!Q57</f>
        <v>11187800</v>
      </c>
      <c r="R6" s="75">
        <f>'4 Финмодель_автоматически'!R57</f>
        <v>11187800</v>
      </c>
      <c r="S6" s="76">
        <f>'4 Финмодель_автоматически'!S57</f>
        <v>11187800</v>
      </c>
      <c r="T6" s="74">
        <f>'4 Финмодель_автоматически'!T57</f>
        <v>13775380</v>
      </c>
      <c r="U6" s="75">
        <f>'4 Финмодель_автоматически'!U57</f>
        <v>13775380</v>
      </c>
      <c r="V6" s="75">
        <f>'4 Финмодель_автоматически'!V57</f>
        <v>13775380</v>
      </c>
      <c r="W6" s="75">
        <f>'4 Финмодель_автоматически'!W57</f>
        <v>13775380</v>
      </c>
      <c r="X6" s="75">
        <f>'4 Финмодель_автоматически'!X57</f>
        <v>13775380</v>
      </c>
      <c r="Y6" s="75">
        <f>'4 Финмодель_автоматически'!Y57</f>
        <v>13775380</v>
      </c>
      <c r="Z6" s="75">
        <f>'4 Финмодель_автоматически'!Z57</f>
        <v>13775380</v>
      </c>
      <c r="AA6" s="75">
        <f>'4 Финмодель_автоматически'!AA57</f>
        <v>13775380</v>
      </c>
      <c r="AB6" s="75">
        <f>'4 Финмодель_автоматически'!AB57</f>
        <v>13775380</v>
      </c>
      <c r="AC6" s="75">
        <f>'4 Финмодель_автоматически'!AC57</f>
        <v>13775380</v>
      </c>
      <c r="AD6" s="75">
        <f>'4 Финмодель_автоматически'!AD57</f>
        <v>13775380</v>
      </c>
      <c r="AE6" s="76">
        <f>'4 Финмодель_автоматически'!AE57</f>
        <v>13775380</v>
      </c>
      <c r="AF6" s="74">
        <f>'4 Финмодель_автоматически'!AF57</f>
        <v>16915478</v>
      </c>
      <c r="AG6" s="75">
        <f>'4 Финмодель_автоматически'!AG57</f>
        <v>16915478</v>
      </c>
      <c r="AH6" s="75">
        <f>'4 Финмодель_автоматически'!AH57</f>
        <v>16915478</v>
      </c>
      <c r="AI6" s="75">
        <f>'4 Финмодель_автоматически'!AI57</f>
        <v>16915478</v>
      </c>
      <c r="AJ6" s="75">
        <f>'4 Финмодель_автоматически'!AJ57</f>
        <v>16915478</v>
      </c>
      <c r="AK6" s="75">
        <f>'4 Финмодель_автоматически'!AK57</f>
        <v>16915478</v>
      </c>
      <c r="AL6" s="75">
        <f>'4 Финмодель_автоматически'!AL57</f>
        <v>16915478</v>
      </c>
      <c r="AM6" s="75">
        <f>'4 Финмодель_автоматически'!AM57</f>
        <v>16915478</v>
      </c>
      <c r="AN6" s="75">
        <f>'4 Финмодель_автоматически'!AN57</f>
        <v>16915478</v>
      </c>
      <c r="AO6" s="75">
        <f>'4 Финмодель_автоматически'!AO57</f>
        <v>16915478</v>
      </c>
      <c r="AP6" s="75">
        <f>'4 Финмодель_автоматически'!AP57</f>
        <v>16915478</v>
      </c>
      <c r="AQ6" s="76">
        <f>'4 Финмодель_автоматически'!AQ57</f>
        <v>16915478</v>
      </c>
      <c r="AR6" s="176"/>
    </row>
    <row r="7" spans="2:45" s="4" customFormat="1">
      <c r="B7" s="175" t="s">
        <v>67</v>
      </c>
      <c r="C7" s="78"/>
      <c r="D7" s="79"/>
      <c r="E7" s="80">
        <f>'4 Финмодель_автоматически'!S45+'4 Финмодель_автоматически'!S16*'2 Продажи'!D12</f>
        <v>3500000</v>
      </c>
      <c r="F7" s="80">
        <f>'4 Финмодель_автоматически'!AE45+'2 Продажи'!E17*'2 Продажи'!E12</f>
        <v>4158000</v>
      </c>
      <c r="G7" s="174">
        <f>'4 Финмодель_автоматически'!AQ45+'2 Продажи'!F17*'2 Продажи'!F12*75%</f>
        <v>3921610</v>
      </c>
      <c r="H7" s="176"/>
      <c r="I7" s="176"/>
      <c r="J7" s="176"/>
      <c r="K7" s="176"/>
      <c r="L7" s="176"/>
      <c r="M7" s="176"/>
      <c r="N7" s="176"/>
      <c r="O7" s="176"/>
      <c r="P7" s="176"/>
      <c r="Q7" s="176"/>
      <c r="R7" s="176"/>
      <c r="S7" s="176"/>
      <c r="T7" s="176"/>
      <c r="U7" s="176"/>
      <c r="V7" s="176"/>
      <c r="W7" s="176"/>
      <c r="X7" s="176"/>
      <c r="Y7" s="176"/>
      <c r="Z7" s="176"/>
      <c r="AA7" s="176"/>
      <c r="AB7" s="176"/>
      <c r="AC7" s="176"/>
      <c r="AD7" s="176"/>
      <c r="AE7" s="176"/>
      <c r="AF7" s="176"/>
      <c r="AG7" s="176"/>
      <c r="AH7" s="176"/>
      <c r="AI7" s="176"/>
      <c r="AJ7" s="176"/>
      <c r="AK7" s="176"/>
      <c r="AL7" s="176"/>
      <c r="AM7" s="176"/>
      <c r="AN7" s="176"/>
      <c r="AO7" s="176"/>
      <c r="AP7" s="176"/>
      <c r="AQ7" s="176"/>
      <c r="AR7" s="69"/>
    </row>
    <row r="8" spans="2:45" s="4" customFormat="1">
      <c r="B8" s="77" t="s">
        <v>16</v>
      </c>
      <c r="C8" s="78"/>
      <c r="D8" s="79"/>
      <c r="E8" s="80">
        <f>SUM(E6:F6)+E7</f>
        <v>303058160</v>
      </c>
      <c r="F8" s="81">
        <f>F6+G6+F7</f>
        <v>372448296</v>
      </c>
      <c r="G8" s="81">
        <f>G6+G6+G7</f>
        <v>409893082</v>
      </c>
    </row>
    <row r="9" spans="2:45" s="4" customFormat="1">
      <c r="C9" s="23"/>
      <c r="D9" s="23"/>
      <c r="E9" s="48"/>
      <c r="F9" s="48"/>
      <c r="G9" s="48"/>
      <c r="H9" s="48"/>
    </row>
    <row r="10" spans="2:45" s="50" customFormat="1">
      <c r="C10" s="120"/>
      <c r="D10" s="120"/>
      <c r="E10" s="51"/>
      <c r="F10" s="51"/>
      <c r="G10" s="51"/>
      <c r="H10" s="51"/>
    </row>
    <row r="11" spans="2:45" s="3" customFormat="1">
      <c r="B11" s="4" t="s">
        <v>30</v>
      </c>
      <c r="C11" s="23"/>
      <c r="D11" s="23"/>
      <c r="E11" s="48"/>
      <c r="F11" s="48"/>
      <c r="G11" s="48"/>
      <c r="H11" s="48"/>
    </row>
    <row r="12" spans="2:45" s="3" customFormat="1">
      <c r="B12" s="4"/>
      <c r="C12" s="23"/>
      <c r="D12" s="23"/>
      <c r="E12" s="48"/>
      <c r="F12" s="48"/>
      <c r="G12" s="48"/>
      <c r="H12" s="48"/>
    </row>
    <row r="13" spans="2:45" s="43" customFormat="1">
      <c r="B13" s="54"/>
      <c r="C13" s="55"/>
      <c r="D13" s="56"/>
      <c r="E13" s="57" t="s">
        <v>0</v>
      </c>
      <c r="F13" s="58" t="s">
        <v>1</v>
      </c>
      <c r="G13" s="58" t="s">
        <v>2</v>
      </c>
      <c r="H13" s="48"/>
      <c r="J13" s="43" t="s">
        <v>79</v>
      </c>
    </row>
    <row r="14" spans="2:45" s="4" customFormat="1">
      <c r="B14" s="77" t="s">
        <v>66</v>
      </c>
      <c r="C14" s="78"/>
      <c r="D14" s="79"/>
      <c r="E14" s="80">
        <f>E8</f>
        <v>303058160</v>
      </c>
      <c r="F14" s="80">
        <f>F8</f>
        <v>372448296</v>
      </c>
      <c r="G14" s="80">
        <f>G8</f>
        <v>409893082</v>
      </c>
      <c r="H14" s="82"/>
    </row>
    <row r="15" spans="2:45" s="4" customFormat="1">
      <c r="B15" s="83" t="s">
        <v>15</v>
      </c>
      <c r="C15" s="84"/>
      <c r="D15" s="84"/>
      <c r="E15" s="85">
        <f>'1 Инвестиции'!D40</f>
        <v>48551000</v>
      </c>
      <c r="F15" s="48"/>
      <c r="G15" s="48"/>
      <c r="H15" s="48"/>
    </row>
    <row r="16" spans="2:45" s="69" customFormat="1">
      <c r="B16" s="83"/>
      <c r="C16" s="83"/>
      <c r="D16" s="41"/>
      <c r="E16" s="85"/>
      <c r="F16" s="126"/>
      <c r="G16" s="21"/>
      <c r="H16" s="1"/>
      <c r="I16" s="173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</row>
    <row r="17" spans="1:56" s="4" customFormat="1">
      <c r="B17" s="86" t="s">
        <v>17</v>
      </c>
      <c r="C17" s="87"/>
      <c r="D17" s="88"/>
      <c r="E17" s="88"/>
      <c r="F17" s="184">
        <f>IFERROR(E15/(G14),0)</f>
        <v>0.11844796151011888</v>
      </c>
      <c r="H17" s="82"/>
    </row>
    <row r="18" spans="1:56" s="4" customFormat="1">
      <c r="C18" s="23"/>
      <c r="D18" s="23"/>
      <c r="F18" s="48"/>
      <c r="G18" s="48"/>
      <c r="H18" s="48"/>
    </row>
    <row r="19" spans="1:56" s="4" customFormat="1">
      <c r="C19" s="23"/>
      <c r="D19" s="23"/>
      <c r="E19" s="48"/>
      <c r="F19" s="48"/>
      <c r="G19" s="48"/>
      <c r="H19" s="48"/>
    </row>
    <row r="20" spans="1:56" s="50" customFormat="1">
      <c r="C20" s="120"/>
      <c r="D20" s="120"/>
      <c r="E20" s="51"/>
      <c r="F20" s="51"/>
      <c r="G20" s="51"/>
      <c r="H20" s="51"/>
    </row>
    <row r="21" spans="1:56" s="4" customFormat="1">
      <c r="A21" s="2"/>
      <c r="B21" s="3"/>
      <c r="E21" s="5"/>
      <c r="F21" s="5"/>
      <c r="G21" s="5"/>
      <c r="T21" s="5"/>
    </row>
    <row r="22" spans="1:56" s="4" customFormat="1">
      <c r="B22" s="4" t="s">
        <v>31</v>
      </c>
      <c r="C22" s="23"/>
      <c r="D22" s="23"/>
      <c r="E22" s="48"/>
      <c r="F22" s="48"/>
      <c r="G22" s="48"/>
      <c r="H22" s="48"/>
    </row>
    <row r="23" spans="1:56" s="4" customFormat="1">
      <c r="C23" s="23"/>
      <c r="D23" s="23"/>
      <c r="E23" s="48"/>
      <c r="F23" s="48"/>
      <c r="G23" s="48"/>
      <c r="H23" s="48"/>
    </row>
    <row r="24" spans="1:56" s="69" customFormat="1">
      <c r="B24" s="42"/>
      <c r="C24" s="42"/>
      <c r="D24" s="89"/>
      <c r="E24" s="57" t="s">
        <v>0</v>
      </c>
      <c r="F24" s="58" t="s">
        <v>1</v>
      </c>
      <c r="G24" s="90" t="s">
        <v>2</v>
      </c>
      <c r="H24" s="48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</row>
    <row r="25" spans="1:56" s="4" customFormat="1">
      <c r="B25" s="91" t="s">
        <v>18</v>
      </c>
      <c r="C25" s="92"/>
      <c r="D25" s="183">
        <f>F17</f>
        <v>0.11844796151011888</v>
      </c>
      <c r="E25" s="93">
        <f>$D$25*E14</f>
        <v>35896621.271007448</v>
      </c>
      <c r="F25" s="93">
        <f>$D$25*F14</f>
        <v>44115741.429117367</v>
      </c>
      <c r="G25" s="93">
        <f>$D$25*G14</f>
        <v>48551000</v>
      </c>
      <c r="H25" s="48"/>
    </row>
    <row r="26" spans="1:56" s="4" customFormat="1">
      <c r="B26" s="70" t="s">
        <v>62</v>
      </c>
      <c r="C26" s="84"/>
      <c r="D26" s="84"/>
      <c r="E26" s="94"/>
      <c r="F26" s="94">
        <f>F25-E25</f>
        <v>8219120.1581099182</v>
      </c>
      <c r="G26" s="94">
        <f>G25-E25</f>
        <v>12654378.728992552</v>
      </c>
      <c r="H26" s="48"/>
    </row>
    <row r="27" spans="1:56" s="95" customFormat="1">
      <c r="B27" s="70" t="s">
        <v>19</v>
      </c>
      <c r="C27" s="84"/>
      <c r="D27" s="84"/>
      <c r="E27" s="94"/>
      <c r="F27" s="96">
        <f>IFERROR((F25/E25-100%),0)</f>
        <v>0.2289664003767462</v>
      </c>
      <c r="G27" s="96">
        <f>IFERROR((G25/E25-100%),0)</f>
        <v>0.35252283588074307</v>
      </c>
      <c r="H27" s="97"/>
      <c r="K27" s="98"/>
    </row>
    <row r="28" spans="1:56" s="4" customFormat="1">
      <c r="C28" s="23"/>
      <c r="D28" s="23"/>
      <c r="E28" s="48"/>
      <c r="F28" s="48"/>
      <c r="G28" s="48"/>
      <c r="H28" s="48"/>
      <c r="I28" s="181"/>
    </row>
    <row r="29" spans="1:56" s="4" customFormat="1">
      <c r="C29" s="23"/>
      <c r="D29" s="23"/>
      <c r="E29" s="48"/>
      <c r="F29" s="48"/>
      <c r="G29" s="48"/>
      <c r="H29" s="48"/>
    </row>
    <row r="30" spans="1:56" s="50" customFormat="1">
      <c r="C30" s="120"/>
      <c r="D30" s="120"/>
      <c r="E30" s="51"/>
      <c r="F30" s="51"/>
      <c r="G30" s="51"/>
      <c r="H30" s="51"/>
      <c r="AR30" s="190"/>
      <c r="AS30" s="190"/>
      <c r="AT30" s="190"/>
      <c r="AU30" s="190"/>
      <c r="AV30" s="190"/>
      <c r="AW30" s="190"/>
      <c r="AX30" s="190"/>
      <c r="AY30" s="190"/>
      <c r="AZ30" s="190"/>
      <c r="BA30" s="190"/>
      <c r="BB30" s="190"/>
      <c r="BC30" s="190"/>
      <c r="BD30" s="190"/>
    </row>
    <row r="31" spans="1:56" s="4" customFormat="1">
      <c r="B31" s="4" t="s">
        <v>32</v>
      </c>
      <c r="C31" s="23"/>
      <c r="D31" s="23"/>
      <c r="E31" s="48"/>
      <c r="F31" s="48"/>
      <c r="G31" s="48"/>
      <c r="H31" s="48"/>
    </row>
    <row r="32" spans="1:56" s="4" customFormat="1">
      <c r="C32" s="23"/>
      <c r="D32" s="23"/>
      <c r="E32" s="48"/>
      <c r="F32" s="48"/>
      <c r="G32" s="48"/>
    </row>
    <row r="33" spans="2:56" s="43" customFormat="1">
      <c r="B33" s="54" t="s">
        <v>6</v>
      </c>
      <c r="C33" s="55"/>
      <c r="D33" s="56"/>
      <c r="E33" s="57" t="s">
        <v>0</v>
      </c>
      <c r="F33" s="58" t="s">
        <v>1</v>
      </c>
      <c r="G33" s="58" t="s">
        <v>2</v>
      </c>
      <c r="H33" s="59">
        <v>1</v>
      </c>
      <c r="I33" s="60">
        <v>1</v>
      </c>
      <c r="J33" s="60">
        <v>1</v>
      </c>
      <c r="K33" s="60">
        <v>1</v>
      </c>
      <c r="L33" s="60">
        <v>1</v>
      </c>
      <c r="M33" s="60">
        <v>1</v>
      </c>
      <c r="N33" s="60">
        <v>1</v>
      </c>
      <c r="O33" s="60">
        <v>1</v>
      </c>
      <c r="P33" s="60">
        <v>1</v>
      </c>
      <c r="Q33" s="60">
        <v>1</v>
      </c>
      <c r="R33" s="60">
        <v>1</v>
      </c>
      <c r="S33" s="61">
        <v>1</v>
      </c>
      <c r="T33" s="59">
        <v>2</v>
      </c>
      <c r="U33" s="60">
        <v>2</v>
      </c>
      <c r="V33" s="60">
        <v>2</v>
      </c>
      <c r="W33" s="60">
        <v>2</v>
      </c>
      <c r="X33" s="60">
        <v>2</v>
      </c>
      <c r="Y33" s="60">
        <v>2</v>
      </c>
      <c r="Z33" s="60">
        <v>2</v>
      </c>
      <c r="AA33" s="60">
        <v>2</v>
      </c>
      <c r="AB33" s="60">
        <v>2</v>
      </c>
      <c r="AC33" s="60">
        <v>2</v>
      </c>
      <c r="AD33" s="60">
        <v>2</v>
      </c>
      <c r="AE33" s="61">
        <v>2</v>
      </c>
      <c r="AF33" s="59">
        <v>3</v>
      </c>
      <c r="AG33" s="60">
        <v>3</v>
      </c>
      <c r="AH33" s="60">
        <v>3</v>
      </c>
      <c r="AI33" s="60">
        <v>3</v>
      </c>
      <c r="AJ33" s="60">
        <v>3</v>
      </c>
      <c r="AK33" s="60">
        <v>3</v>
      </c>
      <c r="AL33" s="60">
        <v>3</v>
      </c>
      <c r="AM33" s="60">
        <v>3</v>
      </c>
      <c r="AN33" s="60">
        <v>3</v>
      </c>
      <c r="AO33" s="60">
        <v>3</v>
      </c>
      <c r="AP33" s="60">
        <v>3</v>
      </c>
      <c r="AQ33" s="61">
        <v>3</v>
      </c>
      <c r="AR33" s="43" t="s">
        <v>8</v>
      </c>
    </row>
    <row r="34" spans="2:56" s="43" customFormat="1">
      <c r="B34" s="62"/>
      <c r="C34" s="42"/>
      <c r="D34" s="63"/>
      <c r="E34" s="64"/>
      <c r="F34" s="65"/>
      <c r="G34" s="65"/>
      <c r="H34" s="66">
        <v>1</v>
      </c>
      <c r="I34" s="67">
        <v>2</v>
      </c>
      <c r="J34" s="67">
        <v>3</v>
      </c>
      <c r="K34" s="67">
        <v>4</v>
      </c>
      <c r="L34" s="67">
        <v>5</v>
      </c>
      <c r="M34" s="67">
        <v>6</v>
      </c>
      <c r="N34" s="67">
        <v>7</v>
      </c>
      <c r="O34" s="67">
        <v>8</v>
      </c>
      <c r="P34" s="67">
        <v>9</v>
      </c>
      <c r="Q34" s="67">
        <v>10</v>
      </c>
      <c r="R34" s="67">
        <v>11</v>
      </c>
      <c r="S34" s="68">
        <v>12</v>
      </c>
      <c r="T34" s="66">
        <v>13</v>
      </c>
      <c r="U34" s="67">
        <v>14</v>
      </c>
      <c r="V34" s="67">
        <v>15</v>
      </c>
      <c r="W34" s="67">
        <v>16</v>
      </c>
      <c r="X34" s="67">
        <v>17</v>
      </c>
      <c r="Y34" s="67">
        <v>18</v>
      </c>
      <c r="Z34" s="67">
        <v>19</v>
      </c>
      <c r="AA34" s="67">
        <v>20</v>
      </c>
      <c r="AB34" s="67">
        <v>21</v>
      </c>
      <c r="AC34" s="67">
        <v>22</v>
      </c>
      <c r="AD34" s="67">
        <v>23</v>
      </c>
      <c r="AE34" s="68">
        <v>24</v>
      </c>
      <c r="AF34" s="67">
        <v>25</v>
      </c>
      <c r="AG34" s="67">
        <v>26</v>
      </c>
      <c r="AH34" s="67">
        <v>27</v>
      </c>
      <c r="AI34" s="68">
        <v>28</v>
      </c>
      <c r="AJ34" s="67">
        <v>29</v>
      </c>
      <c r="AK34" s="67">
        <v>30</v>
      </c>
      <c r="AL34" s="67">
        <v>31</v>
      </c>
      <c r="AM34" s="68">
        <v>32</v>
      </c>
      <c r="AN34" s="67">
        <v>33</v>
      </c>
      <c r="AO34" s="67">
        <v>34</v>
      </c>
      <c r="AP34" s="67">
        <v>35</v>
      </c>
      <c r="AQ34" s="68">
        <v>36</v>
      </c>
      <c r="AR34" s="43" t="s">
        <v>9</v>
      </c>
    </row>
    <row r="35" spans="2:56" s="69" customFormat="1">
      <c r="B35" s="70" t="s">
        <v>5</v>
      </c>
      <c r="C35" s="71"/>
      <c r="D35" s="99"/>
      <c r="E35" s="73">
        <f>'4 Финмодель_автоматически'!E57</f>
        <v>134253600</v>
      </c>
      <c r="F35" s="73">
        <f>'4 Финмодель_автоматически'!F57</f>
        <v>165304560</v>
      </c>
      <c r="G35" s="73">
        <f>'4 Финмодель_автоматически'!G57</f>
        <v>202985736</v>
      </c>
      <c r="H35" s="74">
        <f>'4 Финмодель_автоматически'!H57</f>
        <v>11187800</v>
      </c>
      <c r="I35" s="75">
        <f>'4 Финмодель_автоматически'!I57</f>
        <v>11187800</v>
      </c>
      <c r="J35" s="75">
        <f>'4 Финмодель_автоматически'!J57</f>
        <v>11187800</v>
      </c>
      <c r="K35" s="75">
        <f>'4 Финмодель_автоматически'!K57</f>
        <v>11187800</v>
      </c>
      <c r="L35" s="75">
        <f>'4 Финмодель_автоматически'!L57</f>
        <v>11187800</v>
      </c>
      <c r="M35" s="75">
        <f>'4 Финмодель_автоматически'!M57</f>
        <v>11187800</v>
      </c>
      <c r="N35" s="75">
        <f>'4 Финмодель_автоматически'!N57</f>
        <v>11187800</v>
      </c>
      <c r="O35" s="75">
        <f>'4 Финмодель_автоматически'!O57</f>
        <v>11187800</v>
      </c>
      <c r="P35" s="75">
        <f>'4 Финмодель_автоматически'!P57</f>
        <v>11187800</v>
      </c>
      <c r="Q35" s="75">
        <f>'4 Финмодель_автоматически'!Q57</f>
        <v>11187800</v>
      </c>
      <c r="R35" s="75">
        <f>'4 Финмодель_автоматически'!R57</f>
        <v>11187800</v>
      </c>
      <c r="S35" s="76">
        <f>'4 Финмодель_автоматически'!S57</f>
        <v>11187800</v>
      </c>
      <c r="T35" s="74">
        <f>'4 Финмодель_автоматически'!T57</f>
        <v>13775380</v>
      </c>
      <c r="U35" s="75">
        <f>'4 Финмодель_автоматически'!U57</f>
        <v>13775380</v>
      </c>
      <c r="V35" s="75">
        <f>'4 Финмодель_автоматически'!V57</f>
        <v>13775380</v>
      </c>
      <c r="W35" s="75">
        <f>'4 Финмодель_автоматически'!W57</f>
        <v>13775380</v>
      </c>
      <c r="X35" s="75">
        <f>'4 Финмодель_автоматически'!X57</f>
        <v>13775380</v>
      </c>
      <c r="Y35" s="75">
        <f>'4 Финмодель_автоматически'!Y57</f>
        <v>13775380</v>
      </c>
      <c r="Z35" s="75">
        <f>'4 Финмодель_автоматически'!Z57</f>
        <v>13775380</v>
      </c>
      <c r="AA35" s="75">
        <f>'4 Финмодель_автоматически'!AA57</f>
        <v>13775380</v>
      </c>
      <c r="AB35" s="75">
        <f>'4 Финмодель_автоматически'!AB57</f>
        <v>13775380</v>
      </c>
      <c r="AC35" s="75">
        <f>'4 Финмодель_автоматически'!AC57</f>
        <v>13775380</v>
      </c>
      <c r="AD35" s="75">
        <f>'4 Финмодель_автоматически'!AD57</f>
        <v>13775380</v>
      </c>
      <c r="AE35" s="76">
        <f>'4 Финмодель_автоматически'!AE57</f>
        <v>13775380</v>
      </c>
      <c r="AF35" s="74">
        <f>'4 Финмодель_автоматически'!AF57</f>
        <v>16915478</v>
      </c>
      <c r="AG35" s="75">
        <f>'4 Финмодель_автоматически'!AG57</f>
        <v>16915478</v>
      </c>
      <c r="AH35" s="75">
        <f>'4 Финмодель_автоматически'!AH57</f>
        <v>16915478</v>
      </c>
      <c r="AI35" s="75">
        <f>'4 Финмодель_автоматически'!AI57</f>
        <v>16915478</v>
      </c>
      <c r="AJ35" s="75">
        <f>'4 Финмодель_автоматически'!AJ57</f>
        <v>16915478</v>
      </c>
      <c r="AK35" s="75">
        <f>'4 Финмодель_автоматически'!AK57</f>
        <v>16915478</v>
      </c>
      <c r="AL35" s="75">
        <f>'4 Финмодель_автоматически'!AL57</f>
        <v>16915478</v>
      </c>
      <c r="AM35" s="75">
        <f>'4 Финмодель_автоматически'!AM57</f>
        <v>16915478</v>
      </c>
      <c r="AN35" s="75">
        <f>'4 Финмодель_автоматически'!AN57</f>
        <v>16915478</v>
      </c>
      <c r="AO35" s="75">
        <f>'4 Финмодель_автоматически'!AO57</f>
        <v>16915478</v>
      </c>
      <c r="AP35" s="75">
        <f>'4 Финмодель_автоматически'!AP57</f>
        <v>16915478</v>
      </c>
      <c r="AQ35" s="199">
        <f>'4 Финмодель_автоматически'!AQ57</f>
        <v>16915478</v>
      </c>
      <c r="AR35" s="176"/>
    </row>
    <row r="36" spans="2:56" s="43" customFormat="1">
      <c r="B36" s="100" t="s">
        <v>20</v>
      </c>
      <c r="C36" s="101"/>
      <c r="D36" s="102" t="s">
        <v>21</v>
      </c>
      <c r="E36" s="103">
        <f>SUMIFS(36:36,$33:$33,"1")</f>
        <v>-13425360</v>
      </c>
      <c r="F36" s="104">
        <f>SUMIFS(36:36,$33:$33,"2")</f>
        <v>-16530456</v>
      </c>
      <c r="G36" s="104">
        <f>SUMIFS(36:36,$33:$33,"3")</f>
        <v>-20298573.600000005</v>
      </c>
      <c r="H36" s="105">
        <f>-H35*$D36</f>
        <v>-1118780</v>
      </c>
      <c r="I36" s="105">
        <f t="shared" ref="I36:AQ36" si="0">-I35*$D36</f>
        <v>-1118780</v>
      </c>
      <c r="J36" s="105">
        <f t="shared" si="0"/>
        <v>-1118780</v>
      </c>
      <c r="K36" s="105">
        <f t="shared" si="0"/>
        <v>-1118780</v>
      </c>
      <c r="L36" s="105">
        <f t="shared" si="0"/>
        <v>-1118780</v>
      </c>
      <c r="M36" s="105">
        <f t="shared" si="0"/>
        <v>-1118780</v>
      </c>
      <c r="N36" s="105">
        <f t="shared" si="0"/>
        <v>-1118780</v>
      </c>
      <c r="O36" s="105">
        <f t="shared" si="0"/>
        <v>-1118780</v>
      </c>
      <c r="P36" s="105">
        <f t="shared" si="0"/>
        <v>-1118780</v>
      </c>
      <c r="Q36" s="105">
        <f t="shared" si="0"/>
        <v>-1118780</v>
      </c>
      <c r="R36" s="105">
        <f t="shared" si="0"/>
        <v>-1118780</v>
      </c>
      <c r="S36" s="196">
        <f t="shared" si="0"/>
        <v>-1118780</v>
      </c>
      <c r="T36" s="105">
        <f t="shared" si="0"/>
        <v>-1377538</v>
      </c>
      <c r="U36" s="105">
        <f t="shared" si="0"/>
        <v>-1377538</v>
      </c>
      <c r="V36" s="105">
        <f t="shared" si="0"/>
        <v>-1377538</v>
      </c>
      <c r="W36" s="105">
        <f t="shared" si="0"/>
        <v>-1377538</v>
      </c>
      <c r="X36" s="105">
        <f t="shared" si="0"/>
        <v>-1377538</v>
      </c>
      <c r="Y36" s="105">
        <f t="shared" si="0"/>
        <v>-1377538</v>
      </c>
      <c r="Z36" s="105">
        <f t="shared" si="0"/>
        <v>-1377538</v>
      </c>
      <c r="AA36" s="105">
        <f t="shared" si="0"/>
        <v>-1377538</v>
      </c>
      <c r="AB36" s="105">
        <f t="shared" si="0"/>
        <v>-1377538</v>
      </c>
      <c r="AC36" s="105">
        <f t="shared" si="0"/>
        <v>-1377538</v>
      </c>
      <c r="AD36" s="105">
        <f t="shared" si="0"/>
        <v>-1377538</v>
      </c>
      <c r="AE36" s="196">
        <f t="shared" si="0"/>
        <v>-1377538</v>
      </c>
      <c r="AF36" s="105">
        <f t="shared" si="0"/>
        <v>-1691547.8</v>
      </c>
      <c r="AG36" s="105">
        <f t="shared" si="0"/>
        <v>-1691547.8</v>
      </c>
      <c r="AH36" s="105">
        <f t="shared" si="0"/>
        <v>-1691547.8</v>
      </c>
      <c r="AI36" s="105">
        <f t="shared" si="0"/>
        <v>-1691547.8</v>
      </c>
      <c r="AJ36" s="105">
        <f t="shared" si="0"/>
        <v>-1691547.8</v>
      </c>
      <c r="AK36" s="105">
        <f t="shared" si="0"/>
        <v>-1691547.8</v>
      </c>
      <c r="AL36" s="105">
        <f t="shared" si="0"/>
        <v>-1691547.8</v>
      </c>
      <c r="AM36" s="105">
        <f t="shared" si="0"/>
        <v>-1691547.8</v>
      </c>
      <c r="AN36" s="105">
        <f t="shared" si="0"/>
        <v>-1691547.8</v>
      </c>
      <c r="AO36" s="105">
        <f t="shared" si="0"/>
        <v>-1691547.8</v>
      </c>
      <c r="AP36" s="105">
        <f t="shared" si="0"/>
        <v>-1691547.8</v>
      </c>
      <c r="AQ36" s="196">
        <f t="shared" si="0"/>
        <v>-1691547.8</v>
      </c>
      <c r="AR36" s="115"/>
    </row>
    <row r="37" spans="2:56" s="69" customFormat="1">
      <c r="B37" s="109" t="s">
        <v>26</v>
      </c>
      <c r="C37" s="110"/>
      <c r="D37" s="111"/>
      <c r="E37" s="127">
        <f>SUMIFS(37:37,$33:$33,"1")</f>
        <v>120828240</v>
      </c>
      <c r="F37" s="127">
        <f>SUMIFS(37:37,$33:$33,"2")</f>
        <v>148774104</v>
      </c>
      <c r="G37" s="127">
        <f>SUMIFS(37:37,$33:$33,"3")</f>
        <v>182687162.39999998</v>
      </c>
      <c r="H37" s="112">
        <f t="shared" ref="H37:AQ37" si="1">SUM(H35:H36)</f>
        <v>10069020</v>
      </c>
      <c r="I37" s="112">
        <f t="shared" si="1"/>
        <v>10069020</v>
      </c>
      <c r="J37" s="112">
        <f t="shared" si="1"/>
        <v>10069020</v>
      </c>
      <c r="K37" s="112">
        <f t="shared" si="1"/>
        <v>10069020</v>
      </c>
      <c r="L37" s="112">
        <f t="shared" si="1"/>
        <v>10069020</v>
      </c>
      <c r="M37" s="112">
        <f t="shared" si="1"/>
        <v>10069020</v>
      </c>
      <c r="N37" s="112">
        <f t="shared" si="1"/>
        <v>10069020</v>
      </c>
      <c r="O37" s="112">
        <f t="shared" si="1"/>
        <v>10069020</v>
      </c>
      <c r="P37" s="112">
        <f t="shared" si="1"/>
        <v>10069020</v>
      </c>
      <c r="Q37" s="112">
        <f t="shared" si="1"/>
        <v>10069020</v>
      </c>
      <c r="R37" s="112">
        <f t="shared" si="1"/>
        <v>10069020</v>
      </c>
      <c r="S37" s="197">
        <f t="shared" si="1"/>
        <v>10069020</v>
      </c>
      <c r="T37" s="112">
        <f t="shared" si="1"/>
        <v>12397842</v>
      </c>
      <c r="U37" s="112">
        <f t="shared" si="1"/>
        <v>12397842</v>
      </c>
      <c r="V37" s="112">
        <f t="shared" si="1"/>
        <v>12397842</v>
      </c>
      <c r="W37" s="112">
        <f t="shared" si="1"/>
        <v>12397842</v>
      </c>
      <c r="X37" s="112">
        <f t="shared" si="1"/>
        <v>12397842</v>
      </c>
      <c r="Y37" s="112">
        <f t="shared" si="1"/>
        <v>12397842</v>
      </c>
      <c r="Z37" s="112">
        <f t="shared" si="1"/>
        <v>12397842</v>
      </c>
      <c r="AA37" s="112">
        <f t="shared" si="1"/>
        <v>12397842</v>
      </c>
      <c r="AB37" s="112">
        <f t="shared" si="1"/>
        <v>12397842</v>
      </c>
      <c r="AC37" s="112">
        <f t="shared" si="1"/>
        <v>12397842</v>
      </c>
      <c r="AD37" s="112">
        <f t="shared" si="1"/>
        <v>12397842</v>
      </c>
      <c r="AE37" s="197">
        <f t="shared" si="1"/>
        <v>12397842</v>
      </c>
      <c r="AF37" s="112">
        <f t="shared" si="1"/>
        <v>15223930.199999999</v>
      </c>
      <c r="AG37" s="112">
        <f t="shared" si="1"/>
        <v>15223930.199999999</v>
      </c>
      <c r="AH37" s="112">
        <f t="shared" si="1"/>
        <v>15223930.199999999</v>
      </c>
      <c r="AI37" s="112">
        <f t="shared" si="1"/>
        <v>15223930.199999999</v>
      </c>
      <c r="AJ37" s="112">
        <f t="shared" si="1"/>
        <v>15223930.199999999</v>
      </c>
      <c r="AK37" s="112">
        <f t="shared" si="1"/>
        <v>15223930.199999999</v>
      </c>
      <c r="AL37" s="112">
        <f t="shared" si="1"/>
        <v>15223930.199999999</v>
      </c>
      <c r="AM37" s="112">
        <f t="shared" si="1"/>
        <v>15223930.199999999</v>
      </c>
      <c r="AN37" s="112">
        <f t="shared" si="1"/>
        <v>15223930.199999999</v>
      </c>
      <c r="AO37" s="112">
        <f t="shared" si="1"/>
        <v>15223930.199999999</v>
      </c>
      <c r="AP37" s="112">
        <f t="shared" si="1"/>
        <v>15223930.199999999</v>
      </c>
      <c r="AQ37" s="197">
        <f t="shared" si="1"/>
        <v>15223930.199999999</v>
      </c>
      <c r="AR37" s="112"/>
      <c r="AS37" s="112"/>
    </row>
    <row r="38" spans="2:56" s="43" customFormat="1">
      <c r="B38" s="113"/>
      <c r="C38" s="114"/>
      <c r="D38" s="111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115"/>
      <c r="R38" s="115"/>
      <c r="S38" s="198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07"/>
      <c r="AF38" s="115"/>
      <c r="AG38" s="115"/>
      <c r="AH38" s="115"/>
      <c r="AI38" s="115"/>
      <c r="AJ38" s="115"/>
      <c r="AK38" s="115"/>
      <c r="AL38" s="115"/>
      <c r="AM38" s="115"/>
      <c r="AN38" s="115"/>
      <c r="AO38" s="115"/>
      <c r="AP38" s="115"/>
      <c r="AQ38" s="198"/>
      <c r="AR38" s="115"/>
      <c r="AS38" s="115"/>
    </row>
    <row r="39" spans="2:56" s="69" customFormat="1">
      <c r="B39" s="116" t="s">
        <v>68</v>
      </c>
      <c r="C39" s="117"/>
      <c r="D39" s="180">
        <f>100%-D40</f>
        <v>1</v>
      </c>
      <c r="E39" s="103">
        <f>SUMIFS(39:39,$33:$33,"1")</f>
        <v>120828240</v>
      </c>
      <c r="F39" s="104">
        <f>SUMIFS(39:39,$33:$33,"2")</f>
        <v>148774104</v>
      </c>
      <c r="G39" s="104">
        <f>SUMIFS(39:39,$33:$33,"3")</f>
        <v>182687162.39999998</v>
      </c>
      <c r="H39" s="105">
        <f t="shared" ref="H39:I40" si="2">H$37*$D39</f>
        <v>10069020</v>
      </c>
      <c r="I39" s="105">
        <f t="shared" si="2"/>
        <v>10069020</v>
      </c>
      <c r="J39" s="105">
        <f>J$37*$D39</f>
        <v>10069020</v>
      </c>
      <c r="K39" s="105">
        <f t="shared" ref="K39:Q40" si="3">K$37*$D39</f>
        <v>10069020</v>
      </c>
      <c r="L39" s="105">
        <f t="shared" si="3"/>
        <v>10069020</v>
      </c>
      <c r="M39" s="105">
        <f t="shared" si="3"/>
        <v>10069020</v>
      </c>
      <c r="N39" s="105">
        <f t="shared" si="3"/>
        <v>10069020</v>
      </c>
      <c r="O39" s="105">
        <f t="shared" si="3"/>
        <v>10069020</v>
      </c>
      <c r="P39" s="105">
        <f t="shared" si="3"/>
        <v>10069020</v>
      </c>
      <c r="Q39" s="105">
        <f t="shared" si="3"/>
        <v>10069020</v>
      </c>
      <c r="R39" s="105">
        <f t="shared" ref="R39:AE40" si="4">R$37*$D39</f>
        <v>10069020</v>
      </c>
      <c r="S39" s="196">
        <f t="shared" si="4"/>
        <v>10069020</v>
      </c>
      <c r="T39" s="105">
        <f t="shared" si="4"/>
        <v>12397842</v>
      </c>
      <c r="U39" s="105">
        <f t="shared" si="4"/>
        <v>12397842</v>
      </c>
      <c r="V39" s="105">
        <f t="shared" si="4"/>
        <v>12397842</v>
      </c>
      <c r="W39" s="105">
        <f t="shared" si="4"/>
        <v>12397842</v>
      </c>
      <c r="X39" s="105">
        <f t="shared" si="4"/>
        <v>12397842</v>
      </c>
      <c r="Y39" s="105">
        <f t="shared" si="4"/>
        <v>12397842</v>
      </c>
      <c r="Z39" s="105">
        <f t="shared" si="4"/>
        <v>12397842</v>
      </c>
      <c r="AA39" s="105">
        <f t="shared" si="4"/>
        <v>12397842</v>
      </c>
      <c r="AB39" s="105">
        <f t="shared" si="4"/>
        <v>12397842</v>
      </c>
      <c r="AC39" s="105">
        <f t="shared" si="4"/>
        <v>12397842</v>
      </c>
      <c r="AD39" s="105">
        <f t="shared" si="4"/>
        <v>12397842</v>
      </c>
      <c r="AE39" s="196">
        <f t="shared" si="4"/>
        <v>12397842</v>
      </c>
      <c r="AF39" s="105">
        <f>AF$37*$D39</f>
        <v>15223930.199999999</v>
      </c>
      <c r="AG39" s="105">
        <f>AG$37*$D39</f>
        <v>15223930.199999999</v>
      </c>
      <c r="AH39" s="105">
        <f t="shared" ref="AH39:AI39" si="5">AH$37*$D44</f>
        <v>15223930.199999999</v>
      </c>
      <c r="AI39" s="105">
        <f t="shared" si="5"/>
        <v>15223930.199999999</v>
      </c>
      <c r="AJ39" s="105">
        <f t="shared" ref="AJ39:AQ39" si="6">AJ$37*$D44</f>
        <v>15223930.199999999</v>
      </c>
      <c r="AK39" s="105">
        <f t="shared" si="6"/>
        <v>15223930.199999999</v>
      </c>
      <c r="AL39" s="105">
        <f t="shared" si="6"/>
        <v>15223930.199999999</v>
      </c>
      <c r="AM39" s="105">
        <f t="shared" si="6"/>
        <v>15223930.199999999</v>
      </c>
      <c r="AN39" s="105">
        <f t="shared" si="6"/>
        <v>15223930.199999999</v>
      </c>
      <c r="AO39" s="105">
        <f t="shared" si="6"/>
        <v>15223930.199999999</v>
      </c>
      <c r="AP39" s="105">
        <f t="shared" si="6"/>
        <v>15223930.199999999</v>
      </c>
      <c r="AQ39" s="196">
        <f t="shared" si="6"/>
        <v>15223930.199999999</v>
      </c>
      <c r="AR39" s="115"/>
    </row>
    <row r="40" spans="2:56" s="69" customFormat="1">
      <c r="B40" s="77" t="s">
        <v>71</v>
      </c>
      <c r="C40" s="78"/>
      <c r="D40" s="217"/>
      <c r="E40" s="106">
        <f>SUMIFS(40:40,$33:$33,"1")</f>
        <v>0</v>
      </c>
      <c r="F40" s="107">
        <f>SUMIFS(40:40,$33:$33,"2")</f>
        <v>0</v>
      </c>
      <c r="G40" s="107">
        <f>SUMIFS(40:40,$33:$33,"3")</f>
        <v>0</v>
      </c>
      <c r="H40" s="105">
        <f t="shared" si="2"/>
        <v>0</v>
      </c>
      <c r="I40" s="105">
        <f t="shared" si="2"/>
        <v>0</v>
      </c>
      <c r="J40" s="105">
        <f>J$37*$D40</f>
        <v>0</v>
      </c>
      <c r="K40" s="108">
        <f t="shared" si="3"/>
        <v>0</v>
      </c>
      <c r="L40" s="108">
        <f t="shared" si="3"/>
        <v>0</v>
      </c>
      <c r="M40" s="108">
        <f t="shared" si="3"/>
        <v>0</v>
      </c>
      <c r="N40" s="108">
        <f t="shared" si="3"/>
        <v>0</v>
      </c>
      <c r="O40" s="108">
        <f t="shared" si="3"/>
        <v>0</v>
      </c>
      <c r="P40" s="108">
        <f t="shared" si="3"/>
        <v>0</v>
      </c>
      <c r="Q40" s="108">
        <f t="shared" si="3"/>
        <v>0</v>
      </c>
      <c r="R40" s="108">
        <f t="shared" si="4"/>
        <v>0</v>
      </c>
      <c r="S40" s="107">
        <f t="shared" si="4"/>
        <v>0</v>
      </c>
      <c r="T40" s="108">
        <f t="shared" si="4"/>
        <v>0</v>
      </c>
      <c r="U40" s="108">
        <f t="shared" si="4"/>
        <v>0</v>
      </c>
      <c r="V40" s="108">
        <f t="shared" si="4"/>
        <v>0</v>
      </c>
      <c r="W40" s="108">
        <f t="shared" si="4"/>
        <v>0</v>
      </c>
      <c r="X40" s="108">
        <f t="shared" si="4"/>
        <v>0</v>
      </c>
      <c r="Y40" s="108">
        <f t="shared" si="4"/>
        <v>0</v>
      </c>
      <c r="Z40" s="108">
        <f t="shared" si="4"/>
        <v>0</v>
      </c>
      <c r="AA40" s="108">
        <f t="shared" si="4"/>
        <v>0</v>
      </c>
      <c r="AB40" s="108">
        <f t="shared" si="4"/>
        <v>0</v>
      </c>
      <c r="AC40" s="108">
        <f t="shared" si="4"/>
        <v>0</v>
      </c>
      <c r="AD40" s="108">
        <f t="shared" si="4"/>
        <v>0</v>
      </c>
      <c r="AE40" s="107">
        <f t="shared" si="4"/>
        <v>0</v>
      </c>
      <c r="AF40" s="108">
        <f>AF$37*$D40</f>
        <v>0</v>
      </c>
      <c r="AG40" s="108">
        <f>AG$37*$D40</f>
        <v>0</v>
      </c>
      <c r="AH40" s="108">
        <f t="shared" ref="AH40:AI40" si="7">AH$37*$D45</f>
        <v>0</v>
      </c>
      <c r="AI40" s="108">
        <f t="shared" si="7"/>
        <v>0</v>
      </c>
      <c r="AJ40" s="108">
        <f t="shared" ref="AJ40:AQ40" si="8">AJ$37*$D45</f>
        <v>0</v>
      </c>
      <c r="AK40" s="108">
        <f t="shared" si="8"/>
        <v>0</v>
      </c>
      <c r="AL40" s="108">
        <f t="shared" si="8"/>
        <v>0</v>
      </c>
      <c r="AM40" s="108">
        <f t="shared" si="8"/>
        <v>0</v>
      </c>
      <c r="AN40" s="108">
        <f t="shared" si="8"/>
        <v>0</v>
      </c>
      <c r="AO40" s="108">
        <f t="shared" si="8"/>
        <v>0</v>
      </c>
      <c r="AP40" s="108">
        <f t="shared" si="8"/>
        <v>0</v>
      </c>
      <c r="AQ40" s="107">
        <f t="shared" si="8"/>
        <v>0</v>
      </c>
      <c r="AR40" s="115"/>
    </row>
    <row r="41" spans="2:56" s="43" customFormat="1" outlineLevel="1">
      <c r="B41" s="119"/>
      <c r="C41" s="101"/>
      <c r="D41" s="101"/>
      <c r="E41" s="115" t="str">
        <f t="shared" ref="E41:AQ41" si="9">IF((SUM(E39:E40)=E37),"ок","ошибка")</f>
        <v>ок</v>
      </c>
      <c r="F41" s="115" t="str">
        <f t="shared" si="9"/>
        <v>ок</v>
      </c>
      <c r="G41" s="115" t="str">
        <f>IF((SUM(G39:G40)=G37),"ок","ошибка")</f>
        <v>ок</v>
      </c>
      <c r="H41" s="115" t="str">
        <f t="shared" si="9"/>
        <v>ок</v>
      </c>
      <c r="I41" s="115" t="str">
        <f t="shared" si="9"/>
        <v>ок</v>
      </c>
      <c r="J41" s="115" t="str">
        <f t="shared" si="9"/>
        <v>ок</v>
      </c>
      <c r="K41" s="115" t="str">
        <f t="shared" si="9"/>
        <v>ок</v>
      </c>
      <c r="L41" s="115" t="str">
        <f t="shared" si="9"/>
        <v>ок</v>
      </c>
      <c r="M41" s="115" t="str">
        <f t="shared" si="9"/>
        <v>ок</v>
      </c>
      <c r="N41" s="115" t="str">
        <f t="shared" si="9"/>
        <v>ок</v>
      </c>
      <c r="O41" s="115" t="str">
        <f t="shared" si="9"/>
        <v>ок</v>
      </c>
      <c r="P41" s="115" t="str">
        <f t="shared" si="9"/>
        <v>ок</v>
      </c>
      <c r="Q41" s="115" t="str">
        <f t="shared" si="9"/>
        <v>ок</v>
      </c>
      <c r="R41" s="115" t="str">
        <f t="shared" si="9"/>
        <v>ок</v>
      </c>
      <c r="S41" s="198" t="str">
        <f t="shared" si="9"/>
        <v>ок</v>
      </c>
      <c r="T41" s="115" t="str">
        <f t="shared" si="9"/>
        <v>ок</v>
      </c>
      <c r="U41" s="115" t="str">
        <f t="shared" si="9"/>
        <v>ок</v>
      </c>
      <c r="V41" s="115" t="str">
        <f t="shared" si="9"/>
        <v>ок</v>
      </c>
      <c r="W41" s="115" t="str">
        <f t="shared" si="9"/>
        <v>ок</v>
      </c>
      <c r="X41" s="115" t="str">
        <f t="shared" si="9"/>
        <v>ок</v>
      </c>
      <c r="Y41" s="115" t="str">
        <f t="shared" si="9"/>
        <v>ок</v>
      </c>
      <c r="Z41" s="115" t="str">
        <f t="shared" si="9"/>
        <v>ок</v>
      </c>
      <c r="AA41" s="115" t="str">
        <f t="shared" si="9"/>
        <v>ок</v>
      </c>
      <c r="AB41" s="115" t="str">
        <f t="shared" si="9"/>
        <v>ок</v>
      </c>
      <c r="AC41" s="115" t="str">
        <f t="shared" si="9"/>
        <v>ок</v>
      </c>
      <c r="AD41" s="115" t="str">
        <f t="shared" si="9"/>
        <v>ок</v>
      </c>
      <c r="AE41" s="198" t="str">
        <f t="shared" si="9"/>
        <v>ок</v>
      </c>
      <c r="AF41" s="115" t="str">
        <f t="shared" si="9"/>
        <v>ок</v>
      </c>
      <c r="AG41" s="115" t="str">
        <f t="shared" si="9"/>
        <v>ок</v>
      </c>
      <c r="AH41" s="115" t="str">
        <f t="shared" si="9"/>
        <v>ок</v>
      </c>
      <c r="AI41" s="115" t="str">
        <f t="shared" si="9"/>
        <v>ок</v>
      </c>
      <c r="AJ41" s="115" t="str">
        <f t="shared" si="9"/>
        <v>ок</v>
      </c>
      <c r="AK41" s="115" t="str">
        <f t="shared" si="9"/>
        <v>ок</v>
      </c>
      <c r="AL41" s="115" t="str">
        <f t="shared" si="9"/>
        <v>ок</v>
      </c>
      <c r="AM41" s="115" t="str">
        <f t="shared" si="9"/>
        <v>ок</v>
      </c>
      <c r="AN41" s="115" t="str">
        <f t="shared" si="9"/>
        <v>ок</v>
      </c>
      <c r="AO41" s="115" t="str">
        <f t="shared" si="9"/>
        <v>ок</v>
      </c>
      <c r="AP41" s="115" t="str">
        <f t="shared" si="9"/>
        <v>ок</v>
      </c>
      <c r="AQ41" s="198" t="str">
        <f t="shared" si="9"/>
        <v>ок</v>
      </c>
      <c r="AR41" s="115"/>
    </row>
    <row r="42" spans="2:56" s="69" customFormat="1" outlineLevel="1">
      <c r="B42" s="77" t="s">
        <v>35</v>
      </c>
      <c r="C42" s="78"/>
      <c r="D42" s="118"/>
      <c r="E42" s="106"/>
      <c r="F42" s="107"/>
      <c r="G42" s="107"/>
      <c r="H42" s="108">
        <f>H40</f>
        <v>0</v>
      </c>
      <c r="I42" s="108">
        <f>H42+I40</f>
        <v>0</v>
      </c>
      <c r="J42" s="108">
        <f t="shared" ref="J42:AQ42" si="10">I42+J40</f>
        <v>0</v>
      </c>
      <c r="K42" s="108">
        <f t="shared" si="10"/>
        <v>0</v>
      </c>
      <c r="L42" s="108">
        <f t="shared" si="10"/>
        <v>0</v>
      </c>
      <c r="M42" s="108">
        <f t="shared" si="10"/>
        <v>0</v>
      </c>
      <c r="N42" s="108">
        <f t="shared" si="10"/>
        <v>0</v>
      </c>
      <c r="O42" s="108">
        <f t="shared" si="10"/>
        <v>0</v>
      </c>
      <c r="P42" s="108">
        <f t="shared" si="10"/>
        <v>0</v>
      </c>
      <c r="Q42" s="108">
        <f t="shared" si="10"/>
        <v>0</v>
      </c>
      <c r="R42" s="108">
        <f t="shared" si="10"/>
        <v>0</v>
      </c>
      <c r="S42" s="107">
        <f t="shared" si="10"/>
        <v>0</v>
      </c>
      <c r="T42" s="108">
        <f t="shared" si="10"/>
        <v>0</v>
      </c>
      <c r="U42" s="108">
        <f t="shared" si="10"/>
        <v>0</v>
      </c>
      <c r="V42" s="108">
        <f t="shared" si="10"/>
        <v>0</v>
      </c>
      <c r="W42" s="108">
        <f t="shared" si="10"/>
        <v>0</v>
      </c>
      <c r="X42" s="108">
        <f t="shared" si="10"/>
        <v>0</v>
      </c>
      <c r="Y42" s="108">
        <f t="shared" si="10"/>
        <v>0</v>
      </c>
      <c r="Z42" s="108">
        <f t="shared" si="10"/>
        <v>0</v>
      </c>
      <c r="AA42" s="108">
        <f t="shared" si="10"/>
        <v>0</v>
      </c>
      <c r="AB42" s="108">
        <f t="shared" si="10"/>
        <v>0</v>
      </c>
      <c r="AC42" s="108">
        <f t="shared" si="10"/>
        <v>0</v>
      </c>
      <c r="AD42" s="108">
        <f t="shared" si="10"/>
        <v>0</v>
      </c>
      <c r="AE42" s="107">
        <f t="shared" si="10"/>
        <v>0</v>
      </c>
      <c r="AF42" s="108">
        <f t="shared" si="10"/>
        <v>0</v>
      </c>
      <c r="AG42" s="108">
        <f t="shared" si="10"/>
        <v>0</v>
      </c>
      <c r="AH42" s="108">
        <f t="shared" si="10"/>
        <v>0</v>
      </c>
      <c r="AI42" s="108">
        <f t="shared" si="10"/>
        <v>0</v>
      </c>
      <c r="AJ42" s="108">
        <f t="shared" si="10"/>
        <v>0</v>
      </c>
      <c r="AK42" s="108">
        <f t="shared" si="10"/>
        <v>0</v>
      </c>
      <c r="AL42" s="108">
        <f t="shared" si="10"/>
        <v>0</v>
      </c>
      <c r="AM42" s="108">
        <f t="shared" si="10"/>
        <v>0</v>
      </c>
      <c r="AN42" s="108">
        <f t="shared" si="10"/>
        <v>0</v>
      </c>
      <c r="AO42" s="108">
        <f t="shared" si="10"/>
        <v>0</v>
      </c>
      <c r="AP42" s="108">
        <f t="shared" si="10"/>
        <v>0</v>
      </c>
      <c r="AQ42" s="107">
        <f t="shared" si="10"/>
        <v>0</v>
      </c>
      <c r="AR42" s="115"/>
    </row>
    <row r="43" spans="2:56" s="134" customFormat="1">
      <c r="B43" s="135"/>
      <c r="C43" s="136"/>
      <c r="D43" s="137"/>
      <c r="E43" s="138"/>
      <c r="F43" s="138"/>
      <c r="G43" s="138"/>
      <c r="H43" s="139" t="str">
        <f>IF(H42&gt;$E$49,"Окупаемость достигнута","-")</f>
        <v>-</v>
      </c>
      <c r="I43" s="139" t="str">
        <f t="shared" ref="I43:AQ43" si="11">IF(I42&gt;$E$49,"Окупаемость достигнута","-")</f>
        <v>-</v>
      </c>
      <c r="J43" s="139" t="str">
        <f t="shared" si="11"/>
        <v>-</v>
      </c>
      <c r="K43" s="139" t="str">
        <f t="shared" si="11"/>
        <v>-</v>
      </c>
      <c r="L43" s="139" t="str">
        <f t="shared" si="11"/>
        <v>-</v>
      </c>
      <c r="M43" s="139" t="str">
        <f t="shared" si="11"/>
        <v>-</v>
      </c>
      <c r="N43" s="139" t="str">
        <f t="shared" si="11"/>
        <v>-</v>
      </c>
      <c r="O43" s="139" t="str">
        <f t="shared" si="11"/>
        <v>-</v>
      </c>
      <c r="P43" s="139" t="str">
        <f t="shared" si="11"/>
        <v>-</v>
      </c>
      <c r="Q43" s="139" t="str">
        <f t="shared" si="11"/>
        <v>-</v>
      </c>
      <c r="R43" s="139" t="str">
        <f t="shared" si="11"/>
        <v>-</v>
      </c>
      <c r="S43" s="139" t="str">
        <f t="shared" si="11"/>
        <v>-</v>
      </c>
      <c r="T43" s="139" t="str">
        <f t="shared" si="11"/>
        <v>-</v>
      </c>
      <c r="U43" s="139" t="str">
        <f t="shared" si="11"/>
        <v>-</v>
      </c>
      <c r="V43" s="139" t="str">
        <f t="shared" si="11"/>
        <v>-</v>
      </c>
      <c r="W43" s="139" t="str">
        <f t="shared" si="11"/>
        <v>-</v>
      </c>
      <c r="X43" s="139" t="str">
        <f t="shared" si="11"/>
        <v>-</v>
      </c>
      <c r="Y43" s="139" t="str">
        <f t="shared" si="11"/>
        <v>-</v>
      </c>
      <c r="Z43" s="139" t="str">
        <f t="shared" si="11"/>
        <v>-</v>
      </c>
      <c r="AA43" s="139" t="str">
        <f t="shared" si="11"/>
        <v>-</v>
      </c>
      <c r="AB43" s="139" t="str">
        <f t="shared" si="11"/>
        <v>-</v>
      </c>
      <c r="AC43" s="139" t="str">
        <f t="shared" si="11"/>
        <v>-</v>
      </c>
      <c r="AD43" s="139" t="str">
        <f t="shared" si="11"/>
        <v>-</v>
      </c>
      <c r="AE43" s="139" t="str">
        <f t="shared" si="11"/>
        <v>-</v>
      </c>
      <c r="AF43" s="139" t="str">
        <f t="shared" si="11"/>
        <v>-</v>
      </c>
      <c r="AG43" s="139" t="str">
        <f t="shared" si="11"/>
        <v>-</v>
      </c>
      <c r="AH43" s="139" t="str">
        <f t="shared" si="11"/>
        <v>-</v>
      </c>
      <c r="AI43" s="139" t="str">
        <f t="shared" si="11"/>
        <v>-</v>
      </c>
      <c r="AJ43" s="139" t="str">
        <f t="shared" si="11"/>
        <v>-</v>
      </c>
      <c r="AK43" s="139" t="str">
        <f t="shared" si="11"/>
        <v>-</v>
      </c>
      <c r="AL43" s="139" t="str">
        <f t="shared" si="11"/>
        <v>-</v>
      </c>
      <c r="AM43" s="139" t="str">
        <f t="shared" si="11"/>
        <v>-</v>
      </c>
      <c r="AN43" s="139" t="str">
        <f t="shared" si="11"/>
        <v>-</v>
      </c>
      <c r="AO43" s="139" t="str">
        <f t="shared" si="11"/>
        <v>-</v>
      </c>
      <c r="AP43" s="139" t="str">
        <f t="shared" si="11"/>
        <v>-</v>
      </c>
      <c r="AQ43" s="139" t="str">
        <f t="shared" si="11"/>
        <v>-</v>
      </c>
      <c r="AR43" s="139" t="str">
        <f t="shared" ref="AR43" si="12">IF(AR42&gt;$E$49,"Окупаемость достигнута","-")</f>
        <v>-</v>
      </c>
    </row>
    <row r="44" spans="2:56" s="69" customFormat="1">
      <c r="B44" s="116" t="s">
        <v>70</v>
      </c>
      <c r="C44" s="117"/>
      <c r="D44" s="182">
        <f>100%-D45</f>
        <v>1</v>
      </c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115"/>
      <c r="AH44" s="115"/>
      <c r="AI44" s="115"/>
      <c r="AJ44" s="115"/>
      <c r="AK44" s="115"/>
      <c r="AL44" s="115"/>
      <c r="AM44" s="115"/>
      <c r="AN44" s="115"/>
      <c r="AO44" s="115"/>
      <c r="AP44" s="115"/>
      <c r="AQ44" s="115"/>
      <c r="AR44" s="115"/>
      <c r="AS44" s="115"/>
      <c r="AT44" s="115"/>
      <c r="AU44" s="115"/>
      <c r="AV44" s="115"/>
      <c r="AW44" s="115"/>
      <c r="AX44" s="115"/>
      <c r="AY44" s="115"/>
      <c r="AZ44" s="115"/>
      <c r="BA44" s="115"/>
      <c r="BB44" s="115"/>
      <c r="BC44" s="115"/>
      <c r="BD44" s="115"/>
    </row>
    <row r="45" spans="2:56" s="4" customFormat="1">
      <c r="B45" s="77" t="s">
        <v>69</v>
      </c>
      <c r="C45" s="78"/>
      <c r="D45" s="218"/>
      <c r="E45" s="48"/>
      <c r="F45" s="48"/>
      <c r="G45" s="48"/>
      <c r="H45" s="48"/>
    </row>
    <row r="46" spans="2:56" s="50" customFormat="1">
      <c r="C46" s="120"/>
      <c r="D46" s="120"/>
      <c r="E46" s="51"/>
      <c r="F46" s="51"/>
      <c r="G46" s="51"/>
      <c r="H46" s="51"/>
    </row>
    <row r="47" spans="2:56" s="4" customFormat="1">
      <c r="B47" s="4" t="s">
        <v>33</v>
      </c>
      <c r="C47" s="23"/>
      <c r="D47" s="23"/>
      <c r="E47" s="48"/>
      <c r="F47" s="48"/>
      <c r="G47" s="48"/>
      <c r="H47" s="48"/>
    </row>
    <row r="48" spans="2:56" s="4" customFormat="1">
      <c r="C48" s="23"/>
      <c r="D48" s="23"/>
      <c r="E48" s="48"/>
      <c r="F48" s="48"/>
      <c r="G48" s="48"/>
      <c r="H48" s="48"/>
    </row>
    <row r="49" spans="2:9" s="4" customFormat="1">
      <c r="B49" s="49" t="s">
        <v>27</v>
      </c>
      <c r="C49" s="120"/>
      <c r="D49" s="120"/>
      <c r="E49" s="121">
        <f>E15</f>
        <v>48551000</v>
      </c>
      <c r="F49" s="48"/>
      <c r="G49" s="48"/>
      <c r="H49" s="48"/>
    </row>
    <row r="50" spans="2:9" s="4" customFormat="1">
      <c r="B50" s="52" t="s">
        <v>34</v>
      </c>
      <c r="C50" s="25"/>
      <c r="D50" s="25"/>
      <c r="E50" s="122">
        <f>AQ34-COUNTIFS(43:43,"окупаемость достигнута")+1</f>
        <v>37</v>
      </c>
      <c r="F50" s="48"/>
      <c r="G50" s="48"/>
      <c r="H50" s="48"/>
    </row>
    <row r="51" spans="2:9" s="4" customFormat="1">
      <c r="C51" s="23"/>
      <c r="D51" s="23"/>
      <c r="E51" s="48"/>
      <c r="F51" s="48"/>
      <c r="G51" s="48"/>
      <c r="H51" s="48"/>
    </row>
    <row r="52" spans="2:9" s="4" customFormat="1">
      <c r="C52" s="23"/>
      <c r="D52" s="23"/>
      <c r="E52" s="48"/>
      <c r="F52" s="48"/>
      <c r="G52" s="48"/>
      <c r="H52" s="48"/>
    </row>
    <row r="53" spans="2:9" s="4" customFormat="1">
      <c r="C53" s="23"/>
      <c r="D53" s="23"/>
      <c r="E53" s="48"/>
      <c r="F53" s="48"/>
      <c r="G53" s="48"/>
      <c r="H53" s="48"/>
    </row>
    <row r="54" spans="2:9" s="4" customFormat="1">
      <c r="C54" s="23"/>
      <c r="D54" s="23"/>
      <c r="E54" s="48"/>
      <c r="F54" s="48"/>
      <c r="G54" s="48"/>
      <c r="H54" s="48"/>
    </row>
    <row r="55" spans="2:9" s="50" customFormat="1">
      <c r="C55" s="120"/>
      <c r="D55" s="120"/>
      <c r="E55" s="51"/>
      <c r="F55" s="51"/>
      <c r="G55" s="51"/>
      <c r="H55" s="51"/>
    </row>
    <row r="56" spans="2:9" s="4" customFormat="1">
      <c r="B56" s="4" t="s">
        <v>36</v>
      </c>
      <c r="C56" s="23"/>
      <c r="D56" s="23"/>
      <c r="E56" s="48"/>
      <c r="F56" s="48"/>
      <c r="G56" s="48"/>
      <c r="H56" s="48"/>
    </row>
    <row r="57" spans="2:9" s="4" customFormat="1">
      <c r="D57" s="23"/>
      <c r="E57" s="23"/>
      <c r="F57" s="48"/>
      <c r="G57" s="48"/>
      <c r="H57" s="48"/>
      <c r="I57" s="48"/>
    </row>
    <row r="58" spans="2:9" s="4" customFormat="1">
      <c r="C58" s="123" t="s">
        <v>25</v>
      </c>
      <c r="D58" s="124" t="s">
        <v>28</v>
      </c>
      <c r="E58" s="48"/>
      <c r="F58" s="48"/>
      <c r="G58" s="48"/>
      <c r="H58" s="48"/>
    </row>
    <row r="59" spans="2:9" s="4" customFormat="1">
      <c r="B59" s="191" t="s">
        <v>0</v>
      </c>
      <c r="C59" s="194">
        <f>E40</f>
        <v>0</v>
      </c>
      <c r="D59" s="195"/>
      <c r="E59" s="48"/>
      <c r="F59" s="48"/>
      <c r="G59" s="48"/>
      <c r="H59" s="48"/>
    </row>
    <row r="60" spans="2:9" s="4" customFormat="1">
      <c r="B60" s="192" t="s">
        <v>1</v>
      </c>
      <c r="C60" s="45">
        <f>F40</f>
        <v>0</v>
      </c>
      <c r="D60" s="128"/>
      <c r="E60" s="48"/>
      <c r="F60" s="48"/>
      <c r="G60" s="48"/>
      <c r="H60" s="48"/>
    </row>
    <row r="61" spans="2:9" s="4" customFormat="1">
      <c r="B61" s="192" t="s">
        <v>2</v>
      </c>
      <c r="C61" s="45">
        <f>G40</f>
        <v>0</v>
      </c>
      <c r="D61" s="128"/>
      <c r="E61" s="48"/>
      <c r="F61" s="48"/>
      <c r="G61" s="48"/>
      <c r="H61" s="48"/>
    </row>
    <row r="62" spans="2:9" s="4" customFormat="1">
      <c r="B62" s="193"/>
      <c r="C62" s="193"/>
      <c r="D62" s="193"/>
      <c r="E62" s="48"/>
      <c r="F62" s="48"/>
      <c r="G62" s="48"/>
      <c r="H62" s="48"/>
    </row>
    <row r="63" spans="2:9" s="4" customFormat="1">
      <c r="B63" s="4" t="s">
        <v>3</v>
      </c>
      <c r="C63" s="122">
        <f>SUM(C59:C61)</f>
        <v>0</v>
      </c>
      <c r="D63" s="129">
        <f>IFERROR(C63/$E$15,0)</f>
        <v>0</v>
      </c>
      <c r="E63" s="48"/>
      <c r="F63" s="48"/>
      <c r="G63" s="48"/>
      <c r="H63" s="48"/>
    </row>
    <row r="64" spans="2:9" s="4" customFormat="1">
      <c r="C64" s="23"/>
      <c r="D64" s="23"/>
      <c r="E64" s="48"/>
      <c r="F64" s="48"/>
      <c r="G64" s="48"/>
      <c r="H64" s="48"/>
    </row>
    <row r="65" spans="2:8" s="4" customFormat="1">
      <c r="C65" s="23"/>
      <c r="D65" s="23"/>
      <c r="E65" s="48"/>
      <c r="F65" s="48"/>
      <c r="G65" s="48"/>
      <c r="H65" s="48"/>
    </row>
    <row r="66" spans="2:8" s="4" customFormat="1">
      <c r="C66" s="23"/>
      <c r="D66" s="23"/>
      <c r="E66" s="48"/>
      <c r="F66" s="48"/>
      <c r="G66" s="48"/>
      <c r="H66" s="48"/>
    </row>
    <row r="67" spans="2:8" s="4" customFormat="1">
      <c r="C67" s="23"/>
      <c r="D67" s="23"/>
      <c r="E67" s="48"/>
      <c r="F67" s="48"/>
      <c r="G67" s="48"/>
      <c r="H67" s="48"/>
    </row>
    <row r="68" spans="2:8" s="4" customFormat="1">
      <c r="C68" s="23"/>
      <c r="D68" s="23"/>
      <c r="E68" s="48"/>
      <c r="F68" s="48"/>
      <c r="G68" s="48"/>
      <c r="H68" s="48"/>
    </row>
    <row r="69" spans="2:8" s="4" customFormat="1">
      <c r="C69" s="23"/>
      <c r="D69" s="23"/>
      <c r="E69" s="48"/>
      <c r="F69" s="48"/>
      <c r="G69" s="48"/>
      <c r="H69" s="48"/>
    </row>
    <row r="70" spans="2:8" s="4" customFormat="1">
      <c r="C70" s="23"/>
      <c r="D70" s="23"/>
      <c r="E70" s="48"/>
      <c r="F70" s="48"/>
      <c r="G70" s="48"/>
      <c r="H70" s="48"/>
    </row>
    <row r="71" spans="2:8" s="4" customFormat="1">
      <c r="C71" s="23"/>
      <c r="D71" s="23"/>
      <c r="E71" s="48"/>
      <c r="F71" s="48"/>
      <c r="G71" s="48"/>
      <c r="H71" s="48"/>
    </row>
    <row r="72" spans="2:8" s="4" customFormat="1">
      <c r="C72" s="23"/>
      <c r="D72" s="23"/>
      <c r="E72" s="48"/>
      <c r="F72" s="48"/>
      <c r="G72" s="48"/>
      <c r="H72" s="48"/>
    </row>
    <row r="73" spans="2:8">
      <c r="B73" s="4"/>
      <c r="C73" s="23"/>
      <c r="D73" s="2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 Инвестиции</vt:lpstr>
      <vt:lpstr>2 Продажи</vt:lpstr>
      <vt:lpstr>3 Расходы</vt:lpstr>
      <vt:lpstr>4 Финмодель_автоматически</vt:lpstr>
      <vt:lpstr>5 Показатели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Luna</dc:creator>
  <cp:lastModifiedBy>user</cp:lastModifiedBy>
  <dcterms:created xsi:type="dcterms:W3CDTF">2019-01-18T10:22:28Z</dcterms:created>
  <dcterms:modified xsi:type="dcterms:W3CDTF">2024-10-27T17:59:12Z</dcterms:modified>
</cp:coreProperties>
</file>